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645" activeTab="2"/>
  </bookViews>
  <sheets>
    <sheet name="Paar 1" sheetId="1" r:id="rId1"/>
    <sheet name="Paar 2" sheetId="2" r:id="rId2"/>
    <sheet name="Paar 3" sheetId="3" r:id="rId3"/>
    <sheet name="Paar 4" sheetId="4" r:id="rId4"/>
    <sheet name="Setzliste" sheetId="5" r:id="rId5"/>
    <sheet name="Reisekosten" sheetId="6" r:id="rId6"/>
  </sheets>
  <definedNames>
    <definedName name="_xlnm.Print_Area" localSheetId="5">'Reisekosten'!$A$1:$R$71</definedName>
    <definedName name="Z_BC49549F_4CC7_4F37_8556_428342CF067E_.wvu.Cols" localSheetId="5" hidden="1">'Reisekosten'!$R:$R</definedName>
    <definedName name="Z_BC49549F_4CC7_4F37_8556_428342CF067E_.wvu.PrintArea" localSheetId="5" hidden="1">'Reisekosten'!$A$1:$R$71</definedName>
  </definedNames>
  <calcPr fullCalcOnLoad="1"/>
</workbook>
</file>

<file path=xl/sharedStrings.xml><?xml version="1.0" encoding="utf-8"?>
<sst xmlns="http://schemas.openxmlformats.org/spreadsheetml/2006/main" count="386" uniqueCount="166">
  <si>
    <t>Niedersächsischer Sportschützenverband e.V.</t>
  </si>
  <si>
    <t>Vereinsname ( 1 )</t>
  </si>
  <si>
    <t>Vereinsname ( 2 )</t>
  </si>
  <si>
    <t>:</t>
  </si>
  <si>
    <t>Serie</t>
  </si>
  <si>
    <t>Zwischenstand</t>
  </si>
  <si>
    <t>Ges.</t>
  </si>
  <si>
    <t>Stechergebnis Pos. Nr.:</t>
  </si>
  <si>
    <t>Unterschrift M-Führer (1)</t>
  </si>
  <si>
    <t>Unterschrift M-Führer (2)</t>
  </si>
  <si>
    <t>Unterschrift Kampfrichter</t>
  </si>
  <si>
    <t>Bemerkung</t>
  </si>
  <si>
    <t>St.Nr.</t>
  </si>
  <si>
    <t>in</t>
  </si>
  <si>
    <t>am</t>
  </si>
  <si>
    <t>um</t>
  </si>
  <si>
    <t>1.St.</t>
  </si>
  <si>
    <t>2.St.</t>
  </si>
  <si>
    <t>3.St.</t>
  </si>
  <si>
    <t>4.St.</t>
  </si>
  <si>
    <t>Durchschnitt</t>
  </si>
  <si>
    <t>Maik Germann</t>
  </si>
  <si>
    <t>Andreas Carstens</t>
  </si>
  <si>
    <t>Maren Leuschner</t>
  </si>
  <si>
    <t>Sybille Nass</t>
  </si>
  <si>
    <t>Gisa Ripke</t>
  </si>
  <si>
    <t>Dietmar Ripke</t>
  </si>
  <si>
    <t>Ingo Uhlemann</t>
  </si>
  <si>
    <t>Stephan Taßler</t>
  </si>
  <si>
    <t>Alexander Finck</t>
  </si>
  <si>
    <t>Joachim Ritter</t>
  </si>
  <si>
    <t>Siegfried Struck</t>
  </si>
  <si>
    <t>Hauke Struck</t>
  </si>
  <si>
    <t>Wolfgang Struck</t>
  </si>
  <si>
    <t>Winfried von Kampen</t>
  </si>
  <si>
    <t>Hans-Heinrich Wolter</t>
  </si>
  <si>
    <t>St. Nr.</t>
  </si>
  <si>
    <t xml:space="preserve">Setzliste </t>
  </si>
  <si>
    <t>Stand</t>
  </si>
  <si>
    <t>TSV Schnega</t>
  </si>
  <si>
    <t>Wettkämpfe</t>
  </si>
  <si>
    <t>Aktueller</t>
  </si>
  <si>
    <t>Platz</t>
  </si>
  <si>
    <t>Name Teilnehmer</t>
  </si>
  <si>
    <t>Meldung</t>
  </si>
  <si>
    <t>Elias Pälschinski</t>
  </si>
  <si>
    <t>SV Bothel</t>
  </si>
  <si>
    <t>Thomas Kröger</t>
  </si>
  <si>
    <t>SV Lomitz</t>
  </si>
  <si>
    <t>Marko Suhlke</t>
  </si>
  <si>
    <t>Frank Schmidtke</t>
  </si>
  <si>
    <t>Jürgen Schönfeld</t>
  </si>
  <si>
    <t>Alexander Schubach</t>
  </si>
  <si>
    <t>Sgi Lüchow</t>
  </si>
  <si>
    <t>Daniel Tamm</t>
  </si>
  <si>
    <t>Georg Sonderhoff</t>
  </si>
  <si>
    <t>Karsten Schulz</t>
  </si>
  <si>
    <t>Axel Noak</t>
  </si>
  <si>
    <t>Hartmut Schulze</t>
  </si>
  <si>
    <t>Axel Schmidt</t>
  </si>
  <si>
    <t>Schnitt</t>
  </si>
  <si>
    <t>Ulf Oehlmann</t>
  </si>
  <si>
    <t>Jan Montag</t>
  </si>
  <si>
    <t>Dirk Precht</t>
  </si>
  <si>
    <t>Jan Badenhop</t>
  </si>
  <si>
    <t>Steffen-Hendrik Kröger</t>
  </si>
  <si>
    <t>Nadine Cordes</t>
  </si>
  <si>
    <t>Daniel Wagenhals</t>
  </si>
  <si>
    <t>Thomas Knopke</t>
  </si>
  <si>
    <t>Boris Wilkens</t>
  </si>
  <si>
    <t>Hendrik Krüger</t>
  </si>
  <si>
    <t>Friedel Wilkens</t>
  </si>
  <si>
    <t>Rüdiger Harre</t>
  </si>
  <si>
    <t>Roland Ehlers</t>
  </si>
  <si>
    <t>Mareike Ehlers</t>
  </si>
  <si>
    <t>Hartwig Krüger</t>
  </si>
  <si>
    <t>Andre Remmert</t>
  </si>
  <si>
    <t>SV Eickeloh</t>
  </si>
  <si>
    <t xml:space="preserve">Hendrik Eggers </t>
  </si>
  <si>
    <t>Alexander Tykwer</t>
  </si>
  <si>
    <t>Constantin Dezius</t>
  </si>
  <si>
    <t>Niclas Söhnholz</t>
  </si>
  <si>
    <t>Jan Schoth</t>
  </si>
  <si>
    <t>Jennifer Tykwer</t>
  </si>
  <si>
    <t>Bezirksliga  Fallingbostel       Luftpistole</t>
  </si>
  <si>
    <t>Klaus Rueter</t>
  </si>
  <si>
    <t>Wilfried Horneff</t>
  </si>
  <si>
    <t>Jörn Schoth</t>
  </si>
  <si>
    <t>Erstattung von Reisekosten</t>
  </si>
  <si>
    <t>Inlandreisen</t>
  </si>
  <si>
    <t>Name, Vorname</t>
  </si>
  <si>
    <t>PLZ, Wohnort</t>
  </si>
  <si>
    <t>Straße, Hausnummer</t>
  </si>
  <si>
    <t>Dienstreise von - nach</t>
  </si>
  <si>
    <t>Reisebeginn am</t>
  </si>
  <si>
    <t>Beendigung der Reise am</t>
  </si>
  <si>
    <t>Grund der Reise (Lehrgang, Wettkampf, usw.)</t>
  </si>
  <si>
    <t>Wettkampfrichter BZL</t>
  </si>
  <si>
    <t>1.</t>
  </si>
  <si>
    <t>Tagegeld</t>
  </si>
  <si>
    <t>Tage    8 - 14 Stunden</t>
  </si>
  <si>
    <t>X</t>
  </si>
  <si>
    <t>€</t>
  </si>
  <si>
    <t>Tage  14 - 24 Stunden</t>
  </si>
  <si>
    <t>Tage          24 Stunden</t>
  </si>
  <si>
    <t>Kampfrichter Tage</t>
  </si>
  <si>
    <t>2.</t>
  </si>
  <si>
    <t>Abzügliche erhaltene Verpflegung</t>
  </si>
  <si>
    <t>Frühstück</t>
  </si>
  <si>
    <t>Mittagessen</t>
  </si>
  <si>
    <t>Abendessen</t>
  </si>
  <si>
    <t>3.</t>
  </si>
  <si>
    <t>Übernachtungskosten</t>
  </si>
  <si>
    <t>Nächte pauschal</t>
  </si>
  <si>
    <t>Nächte lt. Beleg</t>
  </si>
  <si>
    <t>4.</t>
  </si>
  <si>
    <t>Fahrtkosten</t>
  </si>
  <si>
    <t>Flugkosten lt. Beleg</t>
  </si>
  <si>
    <t>Bus / Bahnkosten lt. Beleg</t>
  </si>
  <si>
    <t>PKW</t>
  </si>
  <si>
    <t>km</t>
  </si>
  <si>
    <t>€/km</t>
  </si>
  <si>
    <t>Anzahl mitgenommener Personen</t>
  </si>
  <si>
    <t>X 0,02</t>
  </si>
  <si>
    <t>Name</t>
  </si>
  <si>
    <t>5.</t>
  </si>
  <si>
    <t>Abzüglich Vorkasse</t>
  </si>
  <si>
    <t>-</t>
  </si>
  <si>
    <t>Gesamtsumme:</t>
  </si>
  <si>
    <t>Geldinstitut:</t>
  </si>
  <si>
    <t>BIC:</t>
  </si>
  <si>
    <t>IBAN:</t>
  </si>
  <si>
    <t>Ort, Datum</t>
  </si>
  <si>
    <t>Für die Richtigkeit: Unterschrift</t>
  </si>
  <si>
    <t>Datum</t>
  </si>
  <si>
    <t>Betrag bar erhalten: Unterschrift</t>
  </si>
  <si>
    <t>Präsident:</t>
  </si>
  <si>
    <t>Landesschatzmeister:</t>
  </si>
  <si>
    <t>Sachlich richtig:</t>
  </si>
  <si>
    <t>Buchhaltung:</t>
  </si>
  <si>
    <r>
      <t xml:space="preserve">€    </t>
    </r>
    <r>
      <rPr>
        <b/>
        <sz val="11"/>
        <rFont val="Calibri"/>
        <family val="2"/>
      </rPr>
      <t>-</t>
    </r>
  </si>
  <si>
    <r>
      <t>Reise - Nebenkosten</t>
    </r>
    <r>
      <rPr>
        <sz val="11"/>
        <rFont val="Calibri"/>
        <family val="2"/>
      </rPr>
      <t xml:space="preserve"> lt. Beleg / </t>
    </r>
    <r>
      <rPr>
        <b/>
        <sz val="11"/>
        <rFont val="Calibri"/>
        <family val="2"/>
      </rPr>
      <t>Vorkasse</t>
    </r>
  </si>
  <si>
    <t>SC Eimke</t>
  </si>
  <si>
    <t>29491 Prezelle-Lomitz</t>
  </si>
  <si>
    <t>SK Vorbrück</t>
  </si>
  <si>
    <t>Sven Feuerriegel</t>
  </si>
  <si>
    <t>Hans-Hermann Riggert</t>
  </si>
  <si>
    <t xml:space="preserve">SV Südkampen </t>
  </si>
  <si>
    <t xml:space="preserve"> Jana Küster</t>
  </si>
  <si>
    <t>Luisa Brüns</t>
  </si>
  <si>
    <t>Carsten Viets</t>
  </si>
  <si>
    <t>Tanja Behning</t>
  </si>
  <si>
    <t>Klaus-Dieter Diercks</t>
  </si>
  <si>
    <t>Tanja Mühlberg</t>
  </si>
  <si>
    <t>Cornelia Hartje</t>
  </si>
  <si>
    <t>Klaus Dewanz</t>
  </si>
  <si>
    <t>Günter Lehmann</t>
  </si>
  <si>
    <t>Bernd Hilbeck</t>
  </si>
  <si>
    <t>Bezirksliga Fallingbostel LP 2014-15</t>
  </si>
  <si>
    <t>Nils Walter Kaiser</t>
  </si>
  <si>
    <t>4. Wettkampftag</t>
  </si>
  <si>
    <t>11.00 - 12.15</t>
  </si>
  <si>
    <t>12.30 - 13.45</t>
  </si>
  <si>
    <t>Heiko Wendlandt</t>
  </si>
  <si>
    <t xml:space="preserve">u  </t>
  </si>
  <si>
    <t>Mathias Bolm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</si>
</sst>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0.000"/>
    <numFmt numFmtId="173" formatCode="0.0"/>
    <numFmt numFmtId="174" formatCode="dd/mm/yy"/>
    <numFmt numFmtId="175" formatCode="#,##0.00\ &quot;€&quot;"/>
    <numFmt numFmtId="176" formatCode="[$-407]d/\ mmmm\ yyyy;@"/>
    <numFmt numFmtId="177" formatCode="[$-407]dddd\,\ d\.\ mmmm\ yyyy"/>
    <numFmt numFmtId="178" formatCode="d/m/yy;@"/>
    <numFmt numFmtId="179" formatCode="dd/mm/yy;@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name val="Apple Casu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9"/>
      <color indexed="8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>
        <color indexed="63"/>
      </right>
      <top style="medium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 locked="0"/>
    </xf>
    <xf numFmtId="1" fontId="29" fillId="0" borderId="18" xfId="0" applyNumberFormat="1" applyFont="1" applyBorder="1" applyAlignment="1" applyProtection="1">
      <alignment horizontal="center"/>
      <protection locked="0"/>
    </xf>
    <xf numFmtId="1" fontId="29" fillId="0" borderId="12" xfId="0" applyNumberFormat="1" applyFont="1" applyBorder="1" applyAlignment="1" applyProtection="1">
      <alignment horizontal="center"/>
      <protection locked="0"/>
    </xf>
    <xf numFmtId="1" fontId="29" fillId="0" borderId="10" xfId="0" applyNumberFormat="1" applyFont="1" applyBorder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/>
      <protection/>
    </xf>
    <xf numFmtId="1" fontId="0" fillId="0" borderId="12" xfId="0" applyNumberFormat="1" applyFont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 locked="0"/>
    </xf>
    <xf numFmtId="1" fontId="22" fillId="0" borderId="0" xfId="0" applyNumberFormat="1" applyFont="1" applyBorder="1" applyAlignment="1" applyProtection="1">
      <alignment vertical="center"/>
      <protection/>
    </xf>
    <xf numFmtId="0" fontId="19" fillId="0" borderId="12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/>
    </xf>
    <xf numFmtId="0" fontId="0" fillId="0" borderId="0" xfId="78">
      <alignment/>
      <protection/>
    </xf>
    <xf numFmtId="0" fontId="31" fillId="0" borderId="0" xfId="78" applyFont="1">
      <alignment/>
      <protection/>
    </xf>
    <xf numFmtId="0" fontId="32" fillId="0" borderId="0" xfId="78" applyFont="1">
      <alignment/>
      <protection/>
    </xf>
    <xf numFmtId="0" fontId="0" fillId="0" borderId="0" xfId="78" applyFill="1" applyBorder="1">
      <alignment/>
      <protection/>
    </xf>
    <xf numFmtId="0" fontId="0" fillId="0" borderId="0" xfId="78" applyFill="1" applyBorder="1" applyAlignment="1">
      <alignment horizontal="center"/>
      <protection/>
    </xf>
    <xf numFmtId="2" fontId="0" fillId="0" borderId="0" xfId="78" applyNumberFormat="1" applyFill="1" applyBorder="1">
      <alignment/>
      <protection/>
    </xf>
    <xf numFmtId="0" fontId="0" fillId="0" borderId="0" xfId="78" applyBorder="1">
      <alignment/>
      <protection/>
    </xf>
    <xf numFmtId="0" fontId="0" fillId="0" borderId="0" xfId="78" applyFill="1" applyBorder="1" applyAlignment="1">
      <alignment horizontal="right"/>
      <protection/>
    </xf>
    <xf numFmtId="0" fontId="0" fillId="0" borderId="0" xfId="78" applyFont="1" applyFill="1" applyBorder="1">
      <alignment/>
      <protection/>
    </xf>
    <xf numFmtId="2" fontId="0" fillId="0" borderId="0" xfId="78" applyNumberFormat="1" applyFont="1" applyBorder="1">
      <alignment/>
      <protection/>
    </xf>
    <xf numFmtId="0" fontId="32" fillId="0" borderId="0" xfId="78" applyFont="1" applyBorder="1">
      <alignment/>
      <protection/>
    </xf>
    <xf numFmtId="174" fontId="32" fillId="0" borderId="0" xfId="78" applyNumberFormat="1" applyFont="1" applyBorder="1">
      <alignment/>
      <protection/>
    </xf>
    <xf numFmtId="0" fontId="33" fillId="0" borderId="0" xfId="78" applyFont="1">
      <alignment/>
      <protection/>
    </xf>
    <xf numFmtId="0" fontId="0" fillId="0" borderId="0" xfId="78" applyFont="1">
      <alignment/>
      <protection/>
    </xf>
    <xf numFmtId="14" fontId="28" fillId="0" borderId="0" xfId="0" applyNumberFormat="1" applyFont="1" applyBorder="1" applyAlignment="1" applyProtection="1">
      <alignment/>
      <protection/>
    </xf>
    <xf numFmtId="14" fontId="28" fillId="0" borderId="13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9" fillId="0" borderId="13" xfId="0" applyFont="1" applyBorder="1" applyAlignment="1">
      <alignment/>
    </xf>
    <xf numFmtId="0" fontId="38" fillId="24" borderId="21" xfId="76" applyFont="1" applyFill="1" applyBorder="1">
      <alignment/>
      <protection/>
    </xf>
    <xf numFmtId="0" fontId="39" fillId="24" borderId="22" xfId="76" applyFont="1" applyFill="1" applyBorder="1">
      <alignment/>
      <protection/>
    </xf>
    <xf numFmtId="0" fontId="40" fillId="24" borderId="22" xfId="76" applyFont="1" applyFill="1" applyBorder="1">
      <alignment/>
      <protection/>
    </xf>
    <xf numFmtId="0" fontId="38" fillId="24" borderId="22" xfId="76" applyFont="1" applyFill="1" applyBorder="1">
      <alignment/>
      <protection/>
    </xf>
    <xf numFmtId="0" fontId="38" fillId="24" borderId="22" xfId="76" applyFont="1" applyFill="1" applyBorder="1" applyAlignment="1">
      <alignment horizontal="left"/>
      <protection/>
    </xf>
    <xf numFmtId="0" fontId="38" fillId="24" borderId="23" xfId="76" applyFont="1" applyFill="1" applyBorder="1">
      <alignment/>
      <protection/>
    </xf>
    <xf numFmtId="0" fontId="38" fillId="24" borderId="0" xfId="76" applyFont="1" applyFill="1" applyBorder="1">
      <alignment/>
      <protection/>
    </xf>
    <xf numFmtId="0" fontId="38" fillId="24" borderId="0" xfId="76" applyFont="1" applyFill="1">
      <alignment/>
      <protection/>
    </xf>
    <xf numFmtId="0" fontId="38" fillId="24" borderId="24" xfId="76" applyFont="1" applyFill="1" applyBorder="1">
      <alignment/>
      <protection/>
    </xf>
    <xf numFmtId="0" fontId="39" fillId="24" borderId="25" xfId="76" applyFont="1" applyFill="1" applyBorder="1">
      <alignment/>
      <protection/>
    </xf>
    <xf numFmtId="0" fontId="38" fillId="24" borderId="25" xfId="76" applyFont="1" applyFill="1" applyBorder="1">
      <alignment/>
      <protection/>
    </xf>
    <xf numFmtId="0" fontId="40" fillId="24" borderId="25" xfId="76" applyFont="1" applyFill="1" applyBorder="1">
      <alignment/>
      <protection/>
    </xf>
    <xf numFmtId="0" fontId="38" fillId="24" borderId="25" xfId="76" applyFont="1" applyFill="1" applyBorder="1" applyAlignment="1">
      <alignment horizontal="left"/>
      <protection/>
    </xf>
    <xf numFmtId="0" fontId="38" fillId="24" borderId="26" xfId="76" applyFont="1" applyFill="1" applyBorder="1">
      <alignment/>
      <protection/>
    </xf>
    <xf numFmtId="0" fontId="39" fillId="24" borderId="0" xfId="76" applyFont="1" applyFill="1" applyBorder="1">
      <alignment/>
      <protection/>
    </xf>
    <xf numFmtId="0" fontId="41" fillId="24" borderId="0" xfId="76" applyFont="1" applyFill="1" applyBorder="1" applyAlignment="1">
      <alignment horizontal="right"/>
      <protection/>
    </xf>
    <xf numFmtId="0" fontId="38" fillId="24" borderId="0" xfId="76" applyFont="1" applyFill="1" applyBorder="1" applyAlignment="1" applyProtection="1">
      <alignment horizontal="center"/>
      <protection locked="0"/>
    </xf>
    <xf numFmtId="0" fontId="38" fillId="24" borderId="27" xfId="76" applyFont="1" applyFill="1" applyBorder="1">
      <alignment/>
      <protection/>
    </xf>
    <xf numFmtId="0" fontId="40" fillId="24" borderId="0" xfId="76" applyFont="1" applyFill="1" applyBorder="1" applyAlignment="1">
      <alignment vertical="top"/>
      <protection/>
    </xf>
    <xf numFmtId="0" fontId="40" fillId="24" borderId="0" xfId="76" applyFont="1" applyFill="1" applyBorder="1">
      <alignment/>
      <protection/>
    </xf>
    <xf numFmtId="0" fontId="38" fillId="24" borderId="0" xfId="76" applyFont="1" applyFill="1" applyBorder="1" applyAlignment="1">
      <alignment horizontal="left"/>
      <protection/>
    </xf>
    <xf numFmtId="0" fontId="38" fillId="24" borderId="28" xfId="76" applyFont="1" applyFill="1" applyBorder="1">
      <alignment/>
      <protection/>
    </xf>
    <xf numFmtId="0" fontId="38" fillId="24" borderId="29" xfId="76" applyFont="1" applyFill="1" applyBorder="1">
      <alignment/>
      <protection/>
    </xf>
    <xf numFmtId="0" fontId="41" fillId="24" borderId="30" xfId="76" applyFont="1" applyFill="1" applyBorder="1" applyAlignment="1" applyProtection="1">
      <alignment horizontal="center"/>
      <protection locked="0"/>
    </xf>
    <xf numFmtId="0" fontId="38" fillId="24" borderId="31" xfId="76" applyFont="1" applyFill="1" applyBorder="1">
      <alignment/>
      <protection/>
    </xf>
    <xf numFmtId="0" fontId="38" fillId="24" borderId="32" xfId="76" applyFont="1" applyFill="1" applyBorder="1">
      <alignment/>
      <protection/>
    </xf>
    <xf numFmtId="0" fontId="40" fillId="24" borderId="33" xfId="76" applyFont="1" applyFill="1" applyBorder="1" applyAlignment="1">
      <alignment vertical="top"/>
      <protection/>
    </xf>
    <xf numFmtId="0" fontId="38" fillId="24" borderId="33" xfId="76" applyFont="1" applyFill="1" applyBorder="1">
      <alignment/>
      <protection/>
    </xf>
    <xf numFmtId="0" fontId="40" fillId="24" borderId="33" xfId="76" applyFont="1" applyFill="1" applyBorder="1">
      <alignment/>
      <protection/>
    </xf>
    <xf numFmtId="0" fontId="38" fillId="24" borderId="33" xfId="76" applyFont="1" applyFill="1" applyBorder="1" applyAlignment="1">
      <alignment horizontal="left"/>
      <protection/>
    </xf>
    <xf numFmtId="0" fontId="38" fillId="24" borderId="34" xfId="76" applyFont="1" applyFill="1" applyBorder="1">
      <alignment/>
      <protection/>
    </xf>
    <xf numFmtId="0" fontId="40" fillId="24" borderId="35" xfId="76" applyFont="1" applyFill="1" applyBorder="1" applyAlignment="1">
      <alignment vertical="top"/>
      <protection/>
    </xf>
    <xf numFmtId="0" fontId="40" fillId="24" borderId="36" xfId="76" applyFont="1" applyFill="1" applyBorder="1">
      <alignment/>
      <protection/>
    </xf>
    <xf numFmtId="0" fontId="40" fillId="24" borderId="34" xfId="76" applyFont="1" applyFill="1" applyBorder="1" applyAlignment="1">
      <alignment vertical="top"/>
      <protection/>
    </xf>
    <xf numFmtId="0" fontId="40" fillId="24" borderId="31" xfId="76" applyFont="1" applyFill="1" applyBorder="1" applyAlignment="1">
      <alignment vertical="top"/>
      <protection/>
    </xf>
    <xf numFmtId="0" fontId="37" fillId="24" borderId="33" xfId="76" applyFont="1" applyFill="1" applyBorder="1" applyAlignment="1">
      <alignment vertical="top"/>
      <protection/>
    </xf>
    <xf numFmtId="0" fontId="41" fillId="24" borderId="33" xfId="76" applyFont="1" applyFill="1" applyBorder="1">
      <alignment/>
      <protection/>
    </xf>
    <xf numFmtId="0" fontId="41" fillId="24" borderId="0" xfId="76" applyFont="1" applyFill="1" applyBorder="1">
      <alignment/>
      <protection/>
    </xf>
    <xf numFmtId="0" fontId="40" fillId="24" borderId="0" xfId="76" applyFont="1" applyFill="1" applyBorder="1" applyAlignment="1">
      <alignment horizontal="left"/>
      <protection/>
    </xf>
    <xf numFmtId="2" fontId="40" fillId="24" borderId="0" xfId="76" applyNumberFormat="1" applyFont="1" applyFill="1" applyBorder="1" applyAlignment="1">
      <alignment horizontal="right"/>
      <protection/>
    </xf>
    <xf numFmtId="0" fontId="38" fillId="24" borderId="0" xfId="76" applyFont="1" applyFill="1" applyBorder="1" applyAlignment="1">
      <alignment horizontal="right"/>
      <protection/>
    </xf>
    <xf numFmtId="2" fontId="38" fillId="24" borderId="0" xfId="76" applyNumberFormat="1" applyFont="1" applyFill="1" applyBorder="1" applyAlignment="1">
      <alignment horizontal="right"/>
      <protection/>
    </xf>
    <xf numFmtId="2" fontId="40" fillId="24" borderId="0" xfId="76" applyNumberFormat="1" applyFont="1" applyFill="1" applyBorder="1" applyAlignment="1">
      <alignment/>
      <protection/>
    </xf>
    <xf numFmtId="0" fontId="40" fillId="24" borderId="0" xfId="76" applyFont="1" applyFill="1" applyBorder="1" applyAlignment="1">
      <alignment/>
      <protection/>
    </xf>
    <xf numFmtId="175" fontId="40" fillId="24" borderId="0" xfId="76" applyNumberFormat="1" applyFont="1" applyFill="1" applyBorder="1" applyAlignment="1">
      <alignment horizontal="right"/>
      <protection/>
    </xf>
    <xf numFmtId="0" fontId="40" fillId="24" borderId="28" xfId="76" applyFont="1" applyFill="1" applyBorder="1">
      <alignment/>
      <protection/>
    </xf>
    <xf numFmtId="0" fontId="40" fillId="24" borderId="0" xfId="76" applyFont="1" applyFill="1" applyBorder="1" applyAlignment="1">
      <alignment horizontal="right"/>
      <protection/>
    </xf>
    <xf numFmtId="0" fontId="38" fillId="24" borderId="0" xfId="76" applyFont="1" applyFill="1" applyBorder="1" applyAlignment="1" applyProtection="1">
      <alignment/>
      <protection/>
    </xf>
    <xf numFmtId="0" fontId="42" fillId="24" borderId="30" xfId="76" applyFont="1" applyFill="1" applyBorder="1" applyAlignment="1" applyProtection="1">
      <alignment/>
      <protection locked="0"/>
    </xf>
    <xf numFmtId="2" fontId="38" fillId="24" borderId="30" xfId="76" applyNumberFormat="1" applyFont="1" applyFill="1" applyBorder="1" applyAlignment="1">
      <alignment horizontal="right"/>
      <protection/>
    </xf>
    <xf numFmtId="0" fontId="38" fillId="24" borderId="0" xfId="76" applyFont="1" applyFill="1" applyBorder="1" applyAlignment="1">
      <alignment/>
      <protection/>
    </xf>
    <xf numFmtId="2" fontId="41" fillId="24" borderId="30" xfId="76" applyNumberFormat="1" applyFont="1" applyFill="1" applyBorder="1" applyAlignment="1">
      <alignment horizontal="right"/>
      <protection/>
    </xf>
    <xf numFmtId="0" fontId="37" fillId="24" borderId="0" xfId="76" applyFont="1" applyFill="1" applyBorder="1" applyAlignment="1">
      <alignment vertical="top"/>
      <protection/>
    </xf>
    <xf numFmtId="2" fontId="38" fillId="24" borderId="30" xfId="76" applyNumberFormat="1" applyFont="1" applyFill="1" applyBorder="1" applyAlignment="1" applyProtection="1">
      <alignment/>
      <protection locked="0"/>
    </xf>
    <xf numFmtId="2" fontId="41" fillId="24" borderId="30" xfId="76" applyNumberFormat="1" applyFont="1" applyFill="1" applyBorder="1" applyAlignment="1">
      <alignment/>
      <protection/>
    </xf>
    <xf numFmtId="0" fontId="38" fillId="24" borderId="0" xfId="76" applyFont="1" applyFill="1" applyBorder="1" applyAlignment="1">
      <alignment vertical="top"/>
      <protection/>
    </xf>
    <xf numFmtId="2" fontId="44" fillId="24" borderId="37" xfId="76" applyNumberFormat="1" applyFont="1" applyFill="1" applyBorder="1" applyAlignment="1">
      <alignment horizontal="right"/>
      <protection/>
    </xf>
    <xf numFmtId="0" fontId="40" fillId="24" borderId="28" xfId="76" applyFont="1" applyFill="1" applyBorder="1" applyAlignment="1">
      <alignment vertical="top"/>
      <protection/>
    </xf>
    <xf numFmtId="0" fontId="40" fillId="24" borderId="0" xfId="76" applyFont="1" applyFill="1" applyAlignment="1">
      <alignment vertical="top"/>
      <protection/>
    </xf>
    <xf numFmtId="0" fontId="40" fillId="24" borderId="21" xfId="76" applyFont="1" applyFill="1" applyBorder="1" applyAlignment="1">
      <alignment vertical="top"/>
      <protection/>
    </xf>
    <xf numFmtId="0" fontId="40" fillId="24" borderId="22" xfId="76" applyFont="1" applyFill="1" applyBorder="1" applyAlignment="1">
      <alignment vertical="top"/>
      <protection/>
    </xf>
    <xf numFmtId="0" fontId="40" fillId="24" borderId="38" xfId="76" applyFont="1" applyFill="1" applyBorder="1" applyAlignment="1">
      <alignment vertical="top"/>
      <protection/>
    </xf>
    <xf numFmtId="0" fontId="40" fillId="24" borderId="39" xfId="76" applyFont="1" applyFill="1" applyBorder="1" applyAlignment="1">
      <alignment horizontal="left" vertical="top"/>
      <protection/>
    </xf>
    <xf numFmtId="0" fontId="40" fillId="24" borderId="23" xfId="76" applyFont="1" applyFill="1" applyBorder="1" applyAlignment="1">
      <alignment vertical="top"/>
      <protection/>
    </xf>
    <xf numFmtId="0" fontId="37" fillId="24" borderId="0" xfId="76" applyFont="1" applyFill="1" applyBorder="1">
      <alignment/>
      <protection/>
    </xf>
    <xf numFmtId="0" fontId="40" fillId="24" borderId="0" xfId="76" applyFont="1" applyFill="1" applyBorder="1" applyAlignment="1">
      <alignment horizontal="left" vertical="top"/>
      <protection/>
    </xf>
    <xf numFmtId="0" fontId="38" fillId="24" borderId="28" xfId="76" applyFont="1" applyFill="1" applyBorder="1" applyAlignment="1" applyProtection="1">
      <alignment horizontal="center"/>
      <protection locked="0"/>
    </xf>
    <xf numFmtId="0" fontId="38" fillId="24" borderId="30" xfId="76" applyFont="1" applyFill="1" applyBorder="1">
      <alignment/>
      <protection/>
    </xf>
    <xf numFmtId="0" fontId="38" fillId="24" borderId="40" xfId="76" applyFont="1" applyFill="1" applyBorder="1">
      <alignment/>
      <protection/>
    </xf>
    <xf numFmtId="0" fontId="40" fillId="24" borderId="40" xfId="76" applyFont="1" applyFill="1" applyBorder="1">
      <alignment/>
      <protection/>
    </xf>
    <xf numFmtId="0" fontId="40" fillId="24" borderId="30" xfId="76" applyFont="1" applyFill="1" applyBorder="1">
      <alignment/>
      <protection/>
    </xf>
    <xf numFmtId="0" fontId="40" fillId="24" borderId="24" xfId="76" applyFont="1" applyFill="1" applyBorder="1">
      <alignment/>
      <protection/>
    </xf>
    <xf numFmtId="0" fontId="40" fillId="24" borderId="41" xfId="76" applyFont="1" applyFill="1" applyBorder="1">
      <alignment/>
      <protection/>
    </xf>
    <xf numFmtId="0" fontId="40" fillId="24" borderId="25" xfId="76" applyFont="1" applyFill="1" applyBorder="1" applyAlignment="1">
      <alignment horizontal="left"/>
      <protection/>
    </xf>
    <xf numFmtId="0" fontId="40" fillId="24" borderId="26" xfId="76" applyFont="1" applyFill="1" applyBorder="1">
      <alignment/>
      <protection/>
    </xf>
    <xf numFmtId="0" fontId="40" fillId="24" borderId="0" xfId="76" applyFont="1" applyFill="1">
      <alignment/>
      <protection/>
    </xf>
    <xf numFmtId="0" fontId="38" fillId="24" borderId="0" xfId="76" applyFont="1" applyFill="1" applyAlignment="1">
      <alignment horizontal="left"/>
      <protection/>
    </xf>
    <xf numFmtId="0" fontId="19" fillId="0" borderId="13" xfId="0" applyFont="1" applyBorder="1" applyAlignment="1" applyProtection="1">
      <alignment horizontal="left"/>
      <protection locked="0"/>
    </xf>
    <xf numFmtId="0" fontId="31" fillId="0" borderId="13" xfId="0" applyFont="1" applyBorder="1" applyAlignment="1" applyProtection="1">
      <alignment horizontal="center" wrapText="1"/>
      <protection locked="0"/>
    </xf>
    <xf numFmtId="0" fontId="47" fillId="0" borderId="0" xfId="73" applyFont="1" applyBorder="1">
      <alignment/>
      <protection/>
    </xf>
    <xf numFmtId="0" fontId="47" fillId="0" borderId="0" xfId="74" applyFont="1" applyBorder="1">
      <alignment/>
      <protection/>
    </xf>
    <xf numFmtId="0" fontId="31" fillId="0" borderId="13" xfId="0" applyFont="1" applyBorder="1" applyAlignment="1" applyProtection="1">
      <alignment horizontal="left"/>
      <protection locked="0"/>
    </xf>
    <xf numFmtId="0" fontId="0" fillId="0" borderId="0" xfId="77" applyFill="1" applyBorder="1">
      <alignment/>
      <protection/>
    </xf>
    <xf numFmtId="0" fontId="0" fillId="0" borderId="42" xfId="77" applyFont="1" applyBorder="1" applyAlignment="1">
      <alignment horizontal="center"/>
      <protection/>
    </xf>
    <xf numFmtId="0" fontId="0" fillId="0" borderId="43" xfId="77" applyFont="1" applyFill="1" applyBorder="1">
      <alignment/>
      <protection/>
    </xf>
    <xf numFmtId="0" fontId="0" fillId="0" borderId="43" xfId="77" applyFont="1" applyBorder="1">
      <alignment/>
      <protection/>
    </xf>
    <xf numFmtId="0" fontId="0" fillId="0" borderId="43" xfId="77" applyBorder="1">
      <alignment/>
      <protection/>
    </xf>
    <xf numFmtId="0" fontId="0" fillId="0" borderId="44" xfId="77" applyBorder="1">
      <alignment/>
      <protection/>
    </xf>
    <xf numFmtId="0" fontId="0" fillId="0" borderId="45" xfId="77" applyFont="1" applyBorder="1" applyAlignment="1">
      <alignment horizontal="center"/>
      <protection/>
    </xf>
    <xf numFmtId="0" fontId="0" fillId="0" borderId="43" xfId="77" applyFont="1" applyFill="1" applyBorder="1" applyAlignment="1">
      <alignment horizontal="center"/>
      <protection/>
    </xf>
    <xf numFmtId="2" fontId="0" fillId="0" borderId="43" xfId="77" applyNumberFormat="1" applyFill="1" applyBorder="1">
      <alignment/>
      <protection/>
    </xf>
    <xf numFmtId="0" fontId="0" fillId="0" borderId="43" xfId="77" applyFill="1" applyBorder="1" applyAlignment="1">
      <alignment horizontal="center"/>
      <protection/>
    </xf>
    <xf numFmtId="0" fontId="0" fillId="0" borderId="0" xfId="77" applyFill="1">
      <alignment/>
      <protection/>
    </xf>
    <xf numFmtId="0" fontId="0" fillId="0" borderId="46" xfId="77" applyFill="1" applyBorder="1">
      <alignment/>
      <protection/>
    </xf>
    <xf numFmtId="0" fontId="0" fillId="0" borderId="45" xfId="77" applyFont="1" applyFill="1" applyBorder="1">
      <alignment/>
      <protection/>
    </xf>
    <xf numFmtId="0" fontId="0" fillId="0" borderId="46" xfId="77" applyFont="1" applyFill="1" applyBorder="1">
      <alignment/>
      <protection/>
    </xf>
    <xf numFmtId="0" fontId="0" fillId="0" borderId="43" xfId="77" applyFont="1" applyFill="1" applyBorder="1" applyAlignment="1">
      <alignment/>
      <protection/>
    </xf>
    <xf numFmtId="0" fontId="0" fillId="0" borderId="0" xfId="77" applyFill="1" applyBorder="1" applyAlignment="1">
      <alignment horizontal="center"/>
      <protection/>
    </xf>
    <xf numFmtId="2" fontId="0" fillId="0" borderId="43" xfId="0" applyNumberFormat="1" applyFont="1" applyBorder="1" applyAlignment="1">
      <alignment/>
    </xf>
    <xf numFmtId="0" fontId="31" fillId="0" borderId="0" xfId="78" applyFont="1" applyBorder="1" applyAlignment="1">
      <alignment/>
      <protection/>
    </xf>
    <xf numFmtId="0" fontId="47" fillId="0" borderId="0" xfId="72" applyFont="1" applyBorder="1">
      <alignment/>
      <protection/>
    </xf>
    <xf numFmtId="0" fontId="0" fillId="0" borderId="43" xfId="0" applyFont="1" applyFill="1" applyBorder="1" applyAlignment="1">
      <alignment/>
    </xf>
    <xf numFmtId="2" fontId="0" fillId="0" borderId="43" xfId="0" applyNumberForma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3" xfId="77" applyFont="1" applyBorder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43" xfId="0" applyFill="1" applyBorder="1" applyAlignment="1">
      <alignment/>
    </xf>
    <xf numFmtId="0" fontId="0" fillId="0" borderId="43" xfId="0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 locked="0"/>
    </xf>
    <xf numFmtId="14" fontId="24" fillId="0" borderId="18" xfId="0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/>
      <protection/>
    </xf>
    <xf numFmtId="0" fontId="20" fillId="0" borderId="19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0" fontId="20" fillId="0" borderId="19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/>
      <protection/>
    </xf>
    <xf numFmtId="0" fontId="20" fillId="0" borderId="47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21" fillId="0" borderId="48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right"/>
      <protection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49" xfId="0" applyFont="1" applyBorder="1" applyAlignment="1" applyProtection="1">
      <alignment horizontal="center" vertical="center"/>
      <protection locked="0"/>
    </xf>
    <xf numFmtId="0" fontId="46" fillId="0" borderId="0" xfId="72" applyFont="1" applyBorder="1" applyAlignment="1">
      <alignment horizontal="center"/>
      <protection/>
    </xf>
    <xf numFmtId="0" fontId="46" fillId="0" borderId="48" xfId="72" applyFont="1" applyBorder="1" applyAlignment="1">
      <alignment horizontal="center"/>
      <protection/>
    </xf>
    <xf numFmtId="0" fontId="46" fillId="0" borderId="13" xfId="72" applyFont="1" applyBorder="1" applyAlignment="1">
      <alignment horizontal="center"/>
      <protection/>
    </xf>
    <xf numFmtId="0" fontId="46" fillId="0" borderId="49" xfId="72" applyFont="1" applyBorder="1" applyAlignment="1">
      <alignment horizontal="center"/>
      <protection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14" fontId="47" fillId="0" borderId="15" xfId="72" applyNumberFormat="1" applyFont="1" applyFill="1" applyBorder="1" applyAlignment="1">
      <alignment horizontal="center"/>
      <protection/>
    </xf>
    <xf numFmtId="14" fontId="47" fillId="0" borderId="0" xfId="72" applyNumberFormat="1" applyFont="1" applyFill="1" applyAlignment="1">
      <alignment horizontal="center"/>
      <protection/>
    </xf>
    <xf numFmtId="14" fontId="47" fillId="0" borderId="48" xfId="72" applyNumberFormat="1" applyFont="1" applyFill="1" applyBorder="1" applyAlignment="1">
      <alignment horizontal="center"/>
      <protection/>
    </xf>
    <xf numFmtId="14" fontId="47" fillId="0" borderId="14" xfId="72" applyNumberFormat="1" applyFont="1" applyFill="1" applyBorder="1" applyAlignment="1">
      <alignment horizontal="center"/>
      <protection/>
    </xf>
    <xf numFmtId="14" fontId="47" fillId="0" borderId="13" xfId="72" applyNumberFormat="1" applyFont="1" applyFill="1" applyBorder="1" applyAlignment="1">
      <alignment horizontal="center"/>
      <protection/>
    </xf>
    <xf numFmtId="14" fontId="47" fillId="0" borderId="49" xfId="72" applyNumberFormat="1" applyFont="1" applyFill="1" applyBorder="1" applyAlignment="1">
      <alignment horizontal="center"/>
      <protection/>
    </xf>
    <xf numFmtId="0" fontId="47" fillId="0" borderId="17" xfId="72" applyFont="1" applyBorder="1">
      <alignment/>
      <protection/>
    </xf>
    <xf numFmtId="0" fontId="18" fillId="0" borderId="0" xfId="0" applyFont="1" applyBorder="1" applyAlignment="1" applyProtection="1">
      <alignment/>
      <protection locked="0"/>
    </xf>
    <xf numFmtId="0" fontId="18" fillId="0" borderId="13" xfId="0" applyFont="1" applyBorder="1" applyAlignment="1" applyProtection="1">
      <alignment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47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48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49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0" fillId="0" borderId="18" xfId="0" applyFont="1" applyBorder="1" applyAlignment="1" applyProtection="1">
      <alignment/>
      <protection locked="0"/>
    </xf>
    <xf numFmtId="0" fontId="30" fillId="0" borderId="17" xfId="0" applyFont="1" applyBorder="1" applyAlignment="1" applyProtection="1">
      <alignment/>
      <protection locked="0"/>
    </xf>
    <xf numFmtId="0" fontId="30" fillId="0" borderId="47" xfId="0" applyFont="1" applyBorder="1" applyAlignment="1" applyProtection="1">
      <alignment/>
      <protection locked="0"/>
    </xf>
    <xf numFmtId="0" fontId="30" fillId="0" borderId="14" xfId="0" applyFont="1" applyBorder="1" applyAlignment="1" applyProtection="1">
      <alignment/>
      <protection locked="0"/>
    </xf>
    <xf numFmtId="0" fontId="30" fillId="0" borderId="13" xfId="0" applyFont="1" applyBorder="1" applyAlignment="1" applyProtection="1">
      <alignment/>
      <protection locked="0"/>
    </xf>
    <xf numFmtId="0" fontId="30" fillId="0" borderId="49" xfId="0" applyFont="1" applyBorder="1" applyAlignment="1" applyProtection="1">
      <alignment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47" fillId="0" borderId="0" xfId="72" applyFont="1" applyBorder="1" applyAlignment="1">
      <alignment horizontal="left"/>
      <protection/>
    </xf>
    <xf numFmtId="1" fontId="36" fillId="0" borderId="51" xfId="0" applyNumberFormat="1" applyFont="1" applyBorder="1" applyAlignment="1" applyProtection="1">
      <alignment horizontal="center" vertical="center"/>
      <protection/>
    </xf>
    <xf numFmtId="1" fontId="36" fillId="0" borderId="52" xfId="0" applyNumberFormat="1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top"/>
      <protection/>
    </xf>
    <xf numFmtId="0" fontId="21" fillId="0" borderId="50" xfId="0" applyFont="1" applyBorder="1" applyAlignment="1" applyProtection="1">
      <alignment horizontal="center" wrapText="1"/>
      <protection locked="0"/>
    </xf>
    <xf numFmtId="0" fontId="21" fillId="0" borderId="20" xfId="0" applyFont="1" applyBorder="1" applyAlignment="1" applyProtection="1">
      <alignment horizontal="center" wrapText="1"/>
      <protection locked="0"/>
    </xf>
    <xf numFmtId="0" fontId="48" fillId="0" borderId="17" xfId="73" applyFont="1" applyBorder="1">
      <alignment/>
      <protection/>
    </xf>
    <xf numFmtId="0" fontId="47" fillId="0" borderId="0" xfId="74" applyFont="1" applyBorder="1">
      <alignment/>
      <protection/>
    </xf>
    <xf numFmtId="0" fontId="47" fillId="0" borderId="0" xfId="75" applyFont="1" applyBorder="1">
      <alignment/>
      <protection/>
    </xf>
    <xf numFmtId="2" fontId="20" fillId="0" borderId="10" xfId="0" applyNumberFormat="1" applyFont="1" applyBorder="1" applyAlignment="1" applyProtection="1">
      <alignment vertical="center"/>
      <protection locked="0"/>
    </xf>
    <xf numFmtId="0" fontId="47" fillId="0" borderId="17" xfId="75" applyFont="1" applyBorder="1">
      <alignment/>
      <protection/>
    </xf>
    <xf numFmtId="174" fontId="32" fillId="0" borderId="53" xfId="78" applyNumberFormat="1" applyFont="1" applyBorder="1" applyAlignment="1">
      <alignment horizontal="left"/>
      <protection/>
    </xf>
    <xf numFmtId="0" fontId="21" fillId="25" borderId="0" xfId="77" applyFont="1" applyFill="1" applyBorder="1">
      <alignment/>
      <protection/>
    </xf>
    <xf numFmtId="0" fontId="0" fillId="0" borderId="44" xfId="77" applyFont="1" applyBorder="1" applyAlignment="1">
      <alignment horizontal="center"/>
      <protection/>
    </xf>
    <xf numFmtId="0" fontId="0" fillId="0" borderId="43" xfId="77" applyFont="1" applyBorder="1" applyAlignment="1">
      <alignment horizontal="center"/>
      <protection/>
    </xf>
    <xf numFmtId="0" fontId="31" fillId="0" borderId="0" xfId="78" applyFont="1" applyBorder="1">
      <alignment/>
      <protection/>
    </xf>
    <xf numFmtId="0" fontId="0" fillId="0" borderId="54" xfId="77" applyFont="1" applyBorder="1" applyAlignment="1">
      <alignment horizontal="center"/>
      <protection/>
    </xf>
    <xf numFmtId="0" fontId="0" fillId="0" borderId="42" xfId="77" applyFont="1" applyBorder="1" applyAlignment="1">
      <alignment horizontal="center"/>
      <protection/>
    </xf>
    <xf numFmtId="0" fontId="38" fillId="24" borderId="0" xfId="76" applyFont="1" applyFill="1" applyBorder="1" applyAlignment="1">
      <alignment horizontal="left"/>
      <protection/>
    </xf>
    <xf numFmtId="0" fontId="43" fillId="24" borderId="0" xfId="76" applyFont="1" applyFill="1" applyBorder="1" applyAlignment="1" quotePrefix="1">
      <alignment horizontal="right" vertical="center"/>
      <protection/>
    </xf>
    <xf numFmtId="0" fontId="1" fillId="0" borderId="0" xfId="76" applyBorder="1">
      <alignment/>
      <protection/>
    </xf>
    <xf numFmtId="2" fontId="38" fillId="24" borderId="33" xfId="76" applyNumberFormat="1" applyFont="1" applyFill="1" applyBorder="1" applyAlignment="1" applyProtection="1">
      <alignment horizontal="right"/>
      <protection locked="0"/>
    </xf>
    <xf numFmtId="0" fontId="1" fillId="0" borderId="30" xfId="76" applyFont="1" applyBorder="1" applyProtection="1">
      <alignment/>
      <protection locked="0"/>
    </xf>
    <xf numFmtId="2" fontId="38" fillId="24" borderId="0" xfId="76" applyNumberFormat="1" applyFont="1" applyFill="1" applyBorder="1" applyAlignment="1" applyProtection="1">
      <alignment horizontal="right"/>
      <protection locked="0"/>
    </xf>
    <xf numFmtId="2" fontId="38" fillId="24" borderId="33" xfId="76" applyNumberFormat="1" applyFont="1" applyFill="1" applyBorder="1" applyAlignment="1">
      <alignment horizontal="right"/>
      <protection/>
    </xf>
    <xf numFmtId="0" fontId="1" fillId="0" borderId="30" xfId="76" applyFont="1" applyBorder="1">
      <alignment/>
      <protection/>
    </xf>
    <xf numFmtId="2" fontId="38" fillId="24" borderId="0" xfId="76" applyNumberFormat="1" applyFont="1" applyFill="1" applyBorder="1" applyAlignment="1">
      <alignment horizontal="right"/>
      <protection/>
    </xf>
    <xf numFmtId="0" fontId="38" fillId="24" borderId="30" xfId="76" applyFont="1" applyFill="1" applyBorder="1" applyAlignment="1" applyProtection="1">
      <alignment horizontal="center"/>
      <protection locked="0"/>
    </xf>
    <xf numFmtId="0" fontId="38" fillId="24" borderId="31" xfId="76" applyFont="1" applyFill="1" applyBorder="1" applyAlignment="1" applyProtection="1">
      <alignment horizontal="center"/>
      <protection locked="0"/>
    </xf>
    <xf numFmtId="0" fontId="40" fillId="24" borderId="40" xfId="76" applyFont="1" applyFill="1" applyBorder="1" applyAlignment="1" applyProtection="1">
      <alignment horizontal="center"/>
      <protection locked="0"/>
    </xf>
    <xf numFmtId="0" fontId="40" fillId="24" borderId="30" xfId="76" applyFont="1" applyFill="1" applyBorder="1" applyAlignment="1" applyProtection="1">
      <alignment horizontal="center"/>
      <protection locked="0"/>
    </xf>
    <xf numFmtId="0" fontId="40" fillId="24" borderId="49" xfId="76" applyFont="1" applyFill="1" applyBorder="1" applyAlignment="1" applyProtection="1">
      <alignment horizontal="center"/>
      <protection locked="0"/>
    </xf>
    <xf numFmtId="0" fontId="38" fillId="24" borderId="40" xfId="76" applyFont="1" applyFill="1" applyBorder="1" applyAlignment="1" applyProtection="1">
      <alignment horizontal="center"/>
      <protection locked="0"/>
    </xf>
    <xf numFmtId="0" fontId="40" fillId="24" borderId="0" xfId="76" applyFont="1" applyFill="1" applyBorder="1" applyAlignment="1">
      <alignment horizontal="left"/>
      <protection/>
    </xf>
    <xf numFmtId="0" fontId="38" fillId="24" borderId="0" xfId="76" applyFont="1" applyFill="1" applyBorder="1" applyAlignment="1">
      <alignment horizontal="center"/>
      <protection/>
    </xf>
    <xf numFmtId="0" fontId="38" fillId="24" borderId="49" xfId="76" applyFont="1" applyFill="1" applyBorder="1" applyAlignment="1" applyProtection="1">
      <alignment horizontal="center"/>
      <protection locked="0"/>
    </xf>
    <xf numFmtId="0" fontId="38" fillId="24" borderId="33" xfId="76" applyFont="1" applyFill="1" applyBorder="1" applyAlignment="1" applyProtection="1">
      <alignment horizontal="center"/>
      <protection locked="0"/>
    </xf>
    <xf numFmtId="0" fontId="1" fillId="0" borderId="33" xfId="76" applyBorder="1" applyProtection="1">
      <alignment/>
      <protection locked="0"/>
    </xf>
    <xf numFmtId="0" fontId="1" fillId="0" borderId="30" xfId="76" applyBorder="1" applyProtection="1">
      <alignment/>
      <protection locked="0"/>
    </xf>
    <xf numFmtId="0" fontId="40" fillId="24" borderId="0" xfId="76" applyFont="1" applyFill="1" applyBorder="1" applyAlignment="1">
      <alignment horizontal="center"/>
      <protection/>
    </xf>
    <xf numFmtId="0" fontId="42" fillId="24" borderId="33" xfId="76" applyFont="1" applyFill="1" applyBorder="1" applyAlignment="1" applyProtection="1">
      <alignment horizontal="center"/>
      <protection locked="0"/>
    </xf>
    <xf numFmtId="0" fontId="6" fillId="0" borderId="30" xfId="76" applyFont="1" applyBorder="1" applyProtection="1">
      <alignment/>
      <protection locked="0"/>
    </xf>
    <xf numFmtId="0" fontId="38" fillId="24" borderId="0" xfId="76" applyFont="1" applyFill="1" applyBorder="1" applyAlignment="1">
      <alignment horizontal="center" shrinkToFit="1"/>
      <protection/>
    </xf>
    <xf numFmtId="2" fontId="41" fillId="24" borderId="0" xfId="76" applyNumberFormat="1" applyFont="1" applyFill="1" applyBorder="1" applyAlignment="1">
      <alignment horizontal="right"/>
      <protection/>
    </xf>
    <xf numFmtId="0" fontId="6" fillId="0" borderId="30" xfId="76" applyFont="1" applyBorder="1">
      <alignment/>
      <protection/>
    </xf>
    <xf numFmtId="0" fontId="40" fillId="24" borderId="55" xfId="76" applyFont="1" applyFill="1" applyBorder="1" applyAlignment="1" applyProtection="1">
      <alignment horizontal="left"/>
      <protection/>
    </xf>
    <xf numFmtId="0" fontId="38" fillId="24" borderId="0" xfId="76" applyFont="1" applyFill="1" applyBorder="1" applyAlignment="1" applyProtection="1">
      <alignment horizontal="center"/>
      <protection locked="0"/>
    </xf>
    <xf numFmtId="0" fontId="1" fillId="0" borderId="0" xfId="76" applyBorder="1" applyProtection="1">
      <alignment/>
      <protection locked="0"/>
    </xf>
    <xf numFmtId="0" fontId="42" fillId="24" borderId="0" xfId="76" applyFont="1" applyFill="1" applyBorder="1" applyAlignment="1" applyProtection="1">
      <alignment horizontal="center"/>
      <protection locked="0"/>
    </xf>
    <xf numFmtId="0" fontId="40" fillId="24" borderId="0" xfId="76" applyFont="1" applyFill="1" applyBorder="1" applyAlignment="1">
      <alignment/>
      <protection/>
    </xf>
    <xf numFmtId="2" fontId="40" fillId="24" borderId="0" xfId="76" applyNumberFormat="1" applyFont="1" applyFill="1" applyBorder="1" applyAlignment="1">
      <alignment horizontal="right"/>
      <protection/>
    </xf>
    <xf numFmtId="2" fontId="40" fillId="24" borderId="0" xfId="76" applyNumberFormat="1" applyFont="1" applyFill="1" applyBorder="1" applyAlignment="1" applyProtection="1">
      <alignment horizontal="right"/>
      <protection locked="0"/>
    </xf>
    <xf numFmtId="2" fontId="40" fillId="24" borderId="0" xfId="76" applyNumberFormat="1" applyFont="1" applyFill="1" applyBorder="1" applyAlignment="1">
      <alignment horizontal="left"/>
      <protection/>
    </xf>
    <xf numFmtId="2" fontId="42" fillId="24" borderId="0" xfId="76" applyNumberFormat="1" applyFont="1" applyFill="1" applyBorder="1" applyAlignment="1" applyProtection="1">
      <alignment horizontal="right"/>
      <protection locked="0"/>
    </xf>
    <xf numFmtId="2" fontId="38" fillId="24" borderId="33" xfId="76" applyNumberFormat="1" applyFont="1" applyFill="1" applyBorder="1" applyAlignment="1">
      <alignment/>
      <protection/>
    </xf>
    <xf numFmtId="0" fontId="41" fillId="24" borderId="30" xfId="76" applyFont="1" applyFill="1" applyBorder="1" applyAlignment="1" applyProtection="1">
      <alignment horizontal="center"/>
      <protection locked="0"/>
    </xf>
    <xf numFmtId="0" fontId="41" fillId="24" borderId="31" xfId="76" applyFont="1" applyFill="1" applyBorder="1" applyAlignment="1" applyProtection="1">
      <alignment horizontal="center"/>
      <protection locked="0"/>
    </xf>
    <xf numFmtId="0" fontId="41" fillId="24" borderId="25" xfId="76" applyFont="1" applyFill="1" applyBorder="1" applyAlignment="1" applyProtection="1">
      <alignment horizontal="center"/>
      <protection locked="0"/>
    </xf>
    <xf numFmtId="0" fontId="41" fillId="24" borderId="26" xfId="76" applyFont="1" applyFill="1" applyBorder="1" applyAlignment="1" applyProtection="1">
      <alignment horizontal="center"/>
      <protection locked="0"/>
    </xf>
    <xf numFmtId="176" fontId="41" fillId="24" borderId="30" xfId="76" applyNumberFormat="1" applyFont="1" applyFill="1" applyBorder="1" applyAlignment="1" applyProtection="1">
      <alignment horizontal="center"/>
      <protection locked="0"/>
    </xf>
    <xf numFmtId="176" fontId="6" fillId="0" borderId="30" xfId="76" applyNumberFormat="1" applyFont="1" applyBorder="1" applyProtection="1">
      <alignment/>
      <protection locked="0"/>
    </xf>
    <xf numFmtId="176" fontId="6" fillId="0" borderId="49" xfId="76" applyNumberFormat="1" applyFont="1" applyBorder="1" applyProtection="1">
      <alignment/>
      <protection locked="0"/>
    </xf>
    <xf numFmtId="176" fontId="41" fillId="24" borderId="40" xfId="76" applyNumberFormat="1" applyFont="1" applyFill="1" applyBorder="1" applyAlignment="1" applyProtection="1">
      <alignment horizontal="center"/>
      <protection locked="0"/>
    </xf>
    <xf numFmtId="20" fontId="42" fillId="24" borderId="40" xfId="76" applyNumberFormat="1" applyFont="1" applyFill="1" applyBorder="1" applyAlignment="1" applyProtection="1">
      <alignment horizontal="center" vertical="top"/>
      <protection locked="0"/>
    </xf>
    <xf numFmtId="0" fontId="42" fillId="24" borderId="31" xfId="76" applyFont="1" applyFill="1" applyBorder="1" applyAlignment="1" applyProtection="1">
      <alignment horizontal="center" vertical="top"/>
      <protection locked="0"/>
    </xf>
    <xf numFmtId="20" fontId="41" fillId="24" borderId="40" xfId="76" applyNumberFormat="1" applyFont="1" applyFill="1" applyBorder="1" applyAlignment="1" applyProtection="1">
      <alignment horizontal="center"/>
      <protection locked="0"/>
    </xf>
    <xf numFmtId="0" fontId="41" fillId="24" borderId="49" xfId="76" applyFont="1" applyFill="1" applyBorder="1" applyAlignment="1" applyProtection="1">
      <alignment horizontal="center"/>
      <protection locked="0"/>
    </xf>
    <xf numFmtId="2" fontId="38" fillId="24" borderId="0" xfId="76" applyNumberFormat="1" applyFont="1" applyFill="1" applyBorder="1" applyAlignment="1">
      <alignment/>
      <protection/>
    </xf>
  </cellXfs>
  <cellStyles count="7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" xfId="60"/>
    <cellStyle name="Comma [0]" xfId="61"/>
    <cellStyle name="Eingabe" xfId="62"/>
    <cellStyle name="Ergebnis" xfId="63"/>
    <cellStyle name="Ergebnis 1" xfId="64"/>
    <cellStyle name="Erklärender Text" xfId="65"/>
    <cellStyle name="Gut" xfId="66"/>
    <cellStyle name="Hyperlink" xfId="67"/>
    <cellStyle name="Neutral" xfId="68"/>
    <cellStyle name="Notiz" xfId="69"/>
    <cellStyle name="Percent" xfId="70"/>
    <cellStyle name="Schlecht" xfId="71"/>
    <cellStyle name="Standard_Paar 1" xfId="72"/>
    <cellStyle name="Standard_Paar 2" xfId="73"/>
    <cellStyle name="Standard_Paar 3" xfId="74"/>
    <cellStyle name="Standard_Paar 4" xfId="75"/>
    <cellStyle name="Standard_Reisekostenabrechnung" xfId="76"/>
    <cellStyle name="Standard_Setzliste" xfId="77"/>
    <cellStyle name="Standard_Setzliste Bez.-Liga FAL LP 2014" xfId="78"/>
    <cellStyle name="Überschrift" xfId="79"/>
    <cellStyle name="Überschrift 1" xfId="80"/>
    <cellStyle name="Überschrift 2" xfId="81"/>
    <cellStyle name="Überschrift 3" xfId="82"/>
    <cellStyle name="Überschrift 4" xfId="83"/>
    <cellStyle name="Überschrift 5" xfId="84"/>
    <cellStyle name="Verknüpfte Zelle" xfId="85"/>
    <cellStyle name="Currency" xfId="86"/>
    <cellStyle name="Currency [0]" xfId="87"/>
    <cellStyle name="Warnender Text" xfId="88"/>
    <cellStyle name="Zelle überprüfen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64</xdr:row>
      <xdr:rowOff>161925</xdr:rowOff>
    </xdr:from>
    <xdr:to>
      <xdr:col>8</xdr:col>
      <xdr:colOff>228600</xdr:colOff>
      <xdr:row>67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85725" y="9144000"/>
          <a:ext cx="31623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Konto          Kostenstelle        Betrag             Konto
</a:t>
          </a:r>
        </a:p>
      </xdr:txBody>
    </xdr:sp>
    <xdr:clientData/>
  </xdr:twoCellAnchor>
  <xdr:twoCellAnchor>
    <xdr:from>
      <xdr:col>0</xdr:col>
      <xdr:colOff>85725</xdr:colOff>
      <xdr:row>66</xdr:row>
      <xdr:rowOff>0</xdr:rowOff>
    </xdr:from>
    <xdr:to>
      <xdr:col>8</xdr:col>
      <xdr:colOff>219075</xdr:colOff>
      <xdr:row>66</xdr:row>
      <xdr:rowOff>0</xdr:rowOff>
    </xdr:to>
    <xdr:sp>
      <xdr:nvSpPr>
        <xdr:cNvPr id="2" name="Line 5"/>
        <xdr:cNvSpPr>
          <a:spLocks/>
        </xdr:cNvSpPr>
      </xdr:nvSpPr>
      <xdr:spPr>
        <a:xfrm>
          <a:off x="85725" y="9344025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64</xdr:row>
      <xdr:rowOff>171450</xdr:rowOff>
    </xdr:from>
    <xdr:to>
      <xdr:col>2</xdr:col>
      <xdr:colOff>428625</xdr:colOff>
      <xdr:row>67</xdr:row>
      <xdr:rowOff>66675</xdr:rowOff>
    </xdr:to>
    <xdr:sp>
      <xdr:nvSpPr>
        <xdr:cNvPr id="3" name="Line 6"/>
        <xdr:cNvSpPr>
          <a:spLocks/>
        </xdr:cNvSpPr>
      </xdr:nvSpPr>
      <xdr:spPr>
        <a:xfrm>
          <a:off x="723900" y="9153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64</xdr:row>
      <xdr:rowOff>171450</xdr:rowOff>
    </xdr:from>
    <xdr:to>
      <xdr:col>5</xdr:col>
      <xdr:colOff>66675</xdr:colOff>
      <xdr:row>67</xdr:row>
      <xdr:rowOff>66675</xdr:rowOff>
    </xdr:to>
    <xdr:sp>
      <xdr:nvSpPr>
        <xdr:cNvPr id="4" name="Line 7"/>
        <xdr:cNvSpPr>
          <a:spLocks/>
        </xdr:cNvSpPr>
      </xdr:nvSpPr>
      <xdr:spPr>
        <a:xfrm>
          <a:off x="1600200" y="9153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64</xdr:row>
      <xdr:rowOff>171450</xdr:rowOff>
    </xdr:from>
    <xdr:to>
      <xdr:col>7</xdr:col>
      <xdr:colOff>85725</xdr:colOff>
      <xdr:row>67</xdr:row>
      <xdr:rowOff>66675</xdr:rowOff>
    </xdr:to>
    <xdr:sp>
      <xdr:nvSpPr>
        <xdr:cNvPr id="5" name="Line 8"/>
        <xdr:cNvSpPr>
          <a:spLocks/>
        </xdr:cNvSpPr>
      </xdr:nvSpPr>
      <xdr:spPr>
        <a:xfrm>
          <a:off x="2447925" y="9153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nst-uwe.voelker@gmx.de" TargetMode="External" /><Relationship Id="rId2" Type="http://schemas.openxmlformats.org/officeDocument/2006/relationships/hyperlink" Target="mailto:m.ramuenke@t-online.de" TargetMode="External" /><Relationship Id="rId3" Type="http://schemas.openxmlformats.org/officeDocument/2006/relationships/hyperlink" Target="mailto:ernst-uwe.voelker@gmx.de" TargetMode="External" /><Relationship Id="rId4" Type="http://schemas.openxmlformats.org/officeDocument/2006/relationships/hyperlink" Target="mailto:m.ramuenke@t-online.de" TargetMode="External" /><Relationship Id="rId5" Type="http://schemas.openxmlformats.org/officeDocument/2006/relationships/hyperlink" Target="mailto:ernst-uwe.voelker@gmx.de" TargetMode="External" /><Relationship Id="rId6" Type="http://schemas.openxmlformats.org/officeDocument/2006/relationships/hyperlink" Target="mailto:m.ramuenke@t-online.de" TargetMode="External" /><Relationship Id="rId7" Type="http://schemas.openxmlformats.org/officeDocument/2006/relationships/hyperlink" Target="mailto:ernst-uwe.voelker@gmx.de" TargetMode="External" /><Relationship Id="rId8" Type="http://schemas.openxmlformats.org/officeDocument/2006/relationships/hyperlink" Target="mailto:m.ramuenke@t-online.de" TargetMode="External" /><Relationship Id="rId9" Type="http://schemas.openxmlformats.org/officeDocument/2006/relationships/hyperlink" Target="mailto:ernst-uwe.voelker@gmx.de" TargetMode="External" /><Relationship Id="rId10" Type="http://schemas.openxmlformats.org/officeDocument/2006/relationships/hyperlink" Target="mailto:m.ramuenke@t-online.de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rnst-uwe.voelker@gmx.de" TargetMode="External" /><Relationship Id="rId2" Type="http://schemas.openxmlformats.org/officeDocument/2006/relationships/hyperlink" Target="mailto:m.ramuenke@t-online.de" TargetMode="External" /><Relationship Id="rId3" Type="http://schemas.openxmlformats.org/officeDocument/2006/relationships/hyperlink" Target="mailto:ernst-uwe.voelker@gmx.de" TargetMode="External" /><Relationship Id="rId4" Type="http://schemas.openxmlformats.org/officeDocument/2006/relationships/hyperlink" Target="mailto:m.ramuenke@t-online.de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rnst-uwe.voelker@gmx.de" TargetMode="External" /><Relationship Id="rId2" Type="http://schemas.openxmlformats.org/officeDocument/2006/relationships/hyperlink" Target="mailto:m.ramuenke@t-online.de" TargetMode="External" /><Relationship Id="rId3" Type="http://schemas.openxmlformats.org/officeDocument/2006/relationships/hyperlink" Target="mailto:ernst-uwe.voelker@gmx.de" TargetMode="External" /><Relationship Id="rId4" Type="http://schemas.openxmlformats.org/officeDocument/2006/relationships/hyperlink" Target="mailto:m.ramuenke@t-online.de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rnst-uwe.voelker@gmx.de" TargetMode="External" /><Relationship Id="rId2" Type="http://schemas.openxmlformats.org/officeDocument/2006/relationships/hyperlink" Target="mailto:m.ramuenke@t-online.de" TargetMode="External" /><Relationship Id="rId3" Type="http://schemas.openxmlformats.org/officeDocument/2006/relationships/hyperlink" Target="mailto:ernst-uwe.voelker@gmx.de" TargetMode="External" /><Relationship Id="rId4" Type="http://schemas.openxmlformats.org/officeDocument/2006/relationships/hyperlink" Target="mailto:m.ramuenke@t-online.de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showGridLines="0" showRowColHeaders="0" showZeros="0" zoomScale="90" zoomScaleNormal="90" workbookViewId="0" topLeftCell="E1">
      <selection activeCell="U21" sqref="U21"/>
    </sheetView>
  </sheetViews>
  <sheetFormatPr defaultColWidth="11.421875" defaultRowHeight="12.75"/>
  <cols>
    <col min="1" max="1" width="3.421875" style="0" customWidth="1"/>
    <col min="2" max="2" width="3.140625" style="0" customWidth="1"/>
    <col min="3" max="3" width="3.28125" style="0" customWidth="1"/>
    <col min="4" max="4" width="3.140625" style="0" customWidth="1"/>
    <col min="5" max="5" width="2.8515625" style="0" customWidth="1"/>
    <col min="6" max="6" width="3.140625" style="0" customWidth="1"/>
    <col min="7" max="7" width="2.8515625" style="0" customWidth="1"/>
    <col min="8" max="8" width="1.7109375" style="0" customWidth="1"/>
    <col min="9" max="9" width="2.57421875" style="0" customWidth="1"/>
    <col min="10" max="10" width="3.140625" style="0" customWidth="1"/>
    <col min="11" max="11" width="2.8515625" style="0" customWidth="1"/>
    <col min="12" max="15" width="6.28125" style="0" customWidth="1"/>
    <col min="16" max="16" width="7.421875" style="0" customWidth="1"/>
    <col min="17" max="17" width="6.140625" style="0" customWidth="1"/>
    <col min="18" max="18" width="3.57421875" style="0" customWidth="1"/>
    <col min="19" max="19" width="6.140625" style="0" customWidth="1"/>
    <col min="20" max="20" width="7.140625" style="0" customWidth="1"/>
    <col min="21" max="24" width="6.28125" style="0" customWidth="1"/>
    <col min="25" max="25" width="2.8515625" style="0" customWidth="1"/>
    <col min="26" max="26" width="4.421875" style="0" customWidth="1"/>
    <col min="27" max="27" width="2.8515625" style="0" customWidth="1"/>
    <col min="28" max="28" width="1.8515625" style="0" customWidth="1"/>
    <col min="29" max="29" width="2.421875" style="0" customWidth="1"/>
    <col min="30" max="30" width="2.8515625" style="0" customWidth="1"/>
    <col min="31" max="31" width="3.00390625" style="0" customWidth="1"/>
    <col min="32" max="32" width="2.8515625" style="0" customWidth="1"/>
    <col min="33" max="33" width="3.421875" style="0" customWidth="1"/>
    <col min="34" max="34" width="5.8515625" style="0" customWidth="1"/>
  </cols>
  <sheetData>
    <row r="1" spans="1:34" ht="12.7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1"/>
      <c r="U1" s="1"/>
      <c r="V1" s="1"/>
      <c r="W1" s="1"/>
      <c r="X1" s="1"/>
      <c r="Y1" s="1"/>
      <c r="Z1" s="2"/>
      <c r="AA1" s="1"/>
      <c r="AB1" s="1"/>
      <c r="AC1" s="1"/>
      <c r="AD1" s="1"/>
      <c r="AE1" s="1"/>
      <c r="AF1" s="1"/>
      <c r="AG1" s="1"/>
      <c r="AH1" s="1"/>
    </row>
    <row r="2" spans="1:34" ht="8.2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1"/>
      <c r="U2" s="202" t="s">
        <v>160</v>
      </c>
      <c r="V2" s="203"/>
      <c r="W2" s="203"/>
      <c r="X2" s="203"/>
      <c r="Y2" s="204"/>
      <c r="Z2" s="190" t="s">
        <v>13</v>
      </c>
      <c r="AA2" s="169" t="s">
        <v>143</v>
      </c>
      <c r="AB2" s="167"/>
      <c r="AC2" s="167"/>
      <c r="AD2" s="167"/>
      <c r="AE2" s="167"/>
      <c r="AF2" s="167"/>
      <c r="AG2" s="167"/>
      <c r="AH2" s="168"/>
    </row>
    <row r="3" spans="1:34" ht="6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"/>
      <c r="U3" s="205"/>
      <c r="V3" s="206"/>
      <c r="W3" s="206"/>
      <c r="X3" s="206"/>
      <c r="Y3" s="207"/>
      <c r="Z3" s="191"/>
      <c r="AA3" s="180"/>
      <c r="AB3" s="181"/>
      <c r="AC3" s="181"/>
      <c r="AD3" s="181"/>
      <c r="AE3" s="181"/>
      <c r="AF3" s="181"/>
      <c r="AG3" s="181"/>
      <c r="AH3" s="182"/>
    </row>
    <row r="4" spans="1:34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08"/>
      <c r="V4" s="209"/>
      <c r="W4" s="209"/>
      <c r="X4" s="209"/>
      <c r="Y4" s="210"/>
      <c r="Z4" s="192"/>
      <c r="AA4" s="183"/>
      <c r="AB4" s="184"/>
      <c r="AC4" s="184"/>
      <c r="AD4" s="184"/>
      <c r="AE4" s="184"/>
      <c r="AF4" s="184"/>
      <c r="AG4" s="184"/>
      <c r="AH4" s="185"/>
    </row>
    <row r="5" spans="1:34" ht="9.75" customHeight="1">
      <c r="A5" s="213" t="s">
        <v>84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5"/>
      <c r="N5" s="1"/>
      <c r="O5" s="1"/>
      <c r="P5" s="1"/>
      <c r="Q5" s="1"/>
      <c r="R5" s="1"/>
      <c r="S5" s="1"/>
      <c r="T5" s="1"/>
      <c r="U5" s="22"/>
      <c r="V5" s="22"/>
      <c r="W5" s="22"/>
      <c r="X5" s="22"/>
      <c r="Y5" s="22"/>
      <c r="Z5" s="22"/>
      <c r="AA5" s="23"/>
      <c r="AB5" s="23"/>
      <c r="AC5" s="23"/>
      <c r="AD5" s="23"/>
      <c r="AE5" s="23"/>
      <c r="AF5" s="23"/>
      <c r="AG5" s="23"/>
      <c r="AH5" s="1"/>
    </row>
    <row r="6" spans="1:34" ht="7.5" customHeight="1">
      <c r="A6" s="216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8"/>
      <c r="N6" s="1"/>
      <c r="O6" s="1"/>
      <c r="P6" s="1"/>
      <c r="Q6" s="1"/>
      <c r="R6" s="1"/>
      <c r="S6" s="1"/>
      <c r="T6" s="1"/>
      <c r="U6" s="219" t="s">
        <v>14</v>
      </c>
      <c r="V6" s="193">
        <v>41664</v>
      </c>
      <c r="W6" s="194"/>
      <c r="X6" s="194"/>
      <c r="Y6" s="195"/>
      <c r="Z6" s="190" t="s">
        <v>15</v>
      </c>
      <c r="AA6" s="186" t="s">
        <v>161</v>
      </c>
      <c r="AB6" s="186"/>
      <c r="AC6" s="186"/>
      <c r="AD6" s="186"/>
      <c r="AE6" s="186"/>
      <c r="AF6" s="186"/>
      <c r="AG6" s="186"/>
      <c r="AH6" s="187"/>
    </row>
    <row r="7" spans="1:34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20"/>
      <c r="V7" s="193"/>
      <c r="W7" s="194"/>
      <c r="X7" s="194"/>
      <c r="Y7" s="195"/>
      <c r="Z7" s="191"/>
      <c r="AA7" s="186"/>
      <c r="AB7" s="186"/>
      <c r="AC7" s="186"/>
      <c r="AD7" s="186"/>
      <c r="AE7" s="186"/>
      <c r="AF7" s="186"/>
      <c r="AG7" s="186"/>
      <c r="AH7" s="187"/>
    </row>
    <row r="8" spans="1:34" ht="6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21"/>
      <c r="V8" s="196"/>
      <c r="W8" s="197"/>
      <c r="X8" s="197"/>
      <c r="Y8" s="198"/>
      <c r="Z8" s="192"/>
      <c r="AA8" s="188"/>
      <c r="AB8" s="188"/>
      <c r="AC8" s="188"/>
      <c r="AD8" s="188"/>
      <c r="AE8" s="188"/>
      <c r="AF8" s="188"/>
      <c r="AG8" s="188"/>
      <c r="AH8" s="189"/>
    </row>
    <row r="9" spans="1:34" ht="39" customHeight="1">
      <c r="A9" s="211" t="s">
        <v>1</v>
      </c>
      <c r="B9" s="212"/>
      <c r="C9" s="212"/>
      <c r="D9" s="212"/>
      <c r="E9" s="212"/>
      <c r="F9" s="212"/>
      <c r="G9" s="222" t="str">
        <f>Setzliste!A57</f>
        <v>SV Eickeloh</v>
      </c>
      <c r="H9" s="222"/>
      <c r="I9" s="222"/>
      <c r="J9" s="222"/>
      <c r="K9" s="222"/>
      <c r="L9" s="222"/>
      <c r="M9" s="222"/>
      <c r="N9" s="156"/>
      <c r="O9" s="156"/>
      <c r="P9" s="156"/>
      <c r="Q9" s="156"/>
      <c r="R9" s="1"/>
      <c r="S9" s="211" t="s">
        <v>2</v>
      </c>
      <c r="T9" s="211"/>
      <c r="U9" s="211"/>
      <c r="V9" s="199" t="str">
        <f>Setzliste!A96</f>
        <v>TSV Schnega</v>
      </c>
      <c r="W9" s="199"/>
      <c r="X9" s="199"/>
      <c r="Y9" s="199"/>
      <c r="Z9" s="199"/>
      <c r="AA9" s="199"/>
      <c r="AB9" s="199"/>
      <c r="AC9" s="199"/>
      <c r="AD9" s="199"/>
      <c r="AE9" s="199"/>
      <c r="AF9" s="133"/>
      <c r="AG9" s="133"/>
      <c r="AH9" s="133"/>
    </row>
    <row r="10" spans="1:34" ht="7.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8.5" customHeight="1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23">
        <f>SUM(Q16:Q20)</f>
        <v>4.0001</v>
      </c>
      <c r="M11" s="224"/>
      <c r="N11" s="34"/>
      <c r="O11" s="34"/>
      <c r="P11" s="3"/>
      <c r="Q11" s="3"/>
      <c r="R11" s="4" t="s">
        <v>3</v>
      </c>
      <c r="S11" s="3"/>
      <c r="T11" s="3"/>
      <c r="U11" s="34"/>
      <c r="V11" s="34"/>
      <c r="W11" s="223">
        <f>SUM(S16:S20)</f>
        <v>1.0004</v>
      </c>
      <c r="X11" s="224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2" customHeight="1" thickTop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  <c r="M13" s="225" t="s">
        <v>4</v>
      </c>
      <c r="N13" s="225"/>
      <c r="O13" s="3"/>
      <c r="P13" s="226" t="s">
        <v>5</v>
      </c>
      <c r="Q13" s="227"/>
      <c r="R13" s="227"/>
      <c r="S13" s="227"/>
      <c r="T13" s="228"/>
      <c r="U13" s="3"/>
      <c r="V13" s="225" t="s">
        <v>4</v>
      </c>
      <c r="W13" s="225"/>
      <c r="X13" s="3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8">
      <c r="A14" s="230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5">
        <v>1</v>
      </c>
      <c r="M14" s="5">
        <v>2</v>
      </c>
      <c r="N14" s="5">
        <v>3</v>
      </c>
      <c r="O14" s="5">
        <v>4</v>
      </c>
      <c r="P14" s="7" t="s">
        <v>6</v>
      </c>
      <c r="Q14" s="3"/>
      <c r="R14" s="3"/>
      <c r="S14" s="3"/>
      <c r="T14" s="5" t="s">
        <v>6</v>
      </c>
      <c r="U14" s="5">
        <v>4</v>
      </c>
      <c r="V14" s="5">
        <v>3</v>
      </c>
      <c r="W14" s="5">
        <v>2</v>
      </c>
      <c r="X14" s="7">
        <v>1</v>
      </c>
      <c r="Y14" s="1"/>
      <c r="Z14" s="1"/>
      <c r="AA14" s="1"/>
      <c r="AB14" s="1"/>
      <c r="AC14" s="1"/>
      <c r="AD14" s="1"/>
      <c r="AE14" s="1"/>
      <c r="AF14" s="1"/>
      <c r="AG14" s="1"/>
      <c r="AH14" s="230" t="s">
        <v>36</v>
      </c>
    </row>
    <row r="15" spans="1:34" ht="6.75" customHeight="1">
      <c r="A15" s="231"/>
      <c r="B15" s="1"/>
      <c r="C15" s="1"/>
      <c r="D15" s="1"/>
      <c r="E15" s="1"/>
      <c r="F15" s="1"/>
      <c r="G15" s="1"/>
      <c r="H15" s="1"/>
      <c r="I15" s="1"/>
      <c r="J15" s="1"/>
      <c r="K15" s="1"/>
      <c r="L15" s="9"/>
      <c r="M15" s="9"/>
      <c r="N15" s="9"/>
      <c r="O15" s="9"/>
      <c r="P15" s="10"/>
      <c r="Q15" s="11"/>
      <c r="R15" s="1"/>
      <c r="S15" s="8"/>
      <c r="T15" s="10"/>
      <c r="U15" s="9"/>
      <c r="V15" s="9"/>
      <c r="W15" s="9"/>
      <c r="X15" s="33"/>
      <c r="Y15" s="1"/>
      <c r="Z15" s="1"/>
      <c r="AA15" s="1"/>
      <c r="AB15" s="1"/>
      <c r="AC15" s="1"/>
      <c r="AD15" s="1"/>
      <c r="AE15" s="1"/>
      <c r="AF15" s="1"/>
      <c r="AG15" s="1"/>
      <c r="AH15" s="231"/>
    </row>
    <row r="16" spans="1:34" ht="23.25">
      <c r="A16" s="12">
        <v>1</v>
      </c>
      <c r="B16" s="172" t="str">
        <f>Setzliste!B59</f>
        <v>Jörn Schoth</v>
      </c>
      <c r="C16" s="173"/>
      <c r="D16" s="173"/>
      <c r="E16" s="173"/>
      <c r="F16" s="173"/>
      <c r="G16" s="173"/>
      <c r="H16" s="173"/>
      <c r="I16" s="173"/>
      <c r="J16" s="173"/>
      <c r="K16" s="174"/>
      <c r="L16" s="26">
        <v>92</v>
      </c>
      <c r="M16" s="26">
        <v>91</v>
      </c>
      <c r="N16" s="26">
        <v>88</v>
      </c>
      <c r="O16" s="26">
        <v>91</v>
      </c>
      <c r="P16" s="18">
        <f>SUM(L16:O16)</f>
        <v>362</v>
      </c>
      <c r="Q16" s="6">
        <f>IF(P16&gt;T16,1,IF(T16&gt;P16,0.0001,Q22))</f>
        <v>1</v>
      </c>
      <c r="R16" s="13" t="s">
        <v>3</v>
      </c>
      <c r="S16" s="14">
        <f>IF(T16&gt;P16,1,IF(P16&gt;T16,0.0001,S22))</f>
        <v>0.0001</v>
      </c>
      <c r="T16" s="18">
        <f>SUM(U16:X16)</f>
        <v>361</v>
      </c>
      <c r="U16" s="26">
        <v>97</v>
      </c>
      <c r="V16" s="26">
        <v>89</v>
      </c>
      <c r="W16" s="26">
        <v>89</v>
      </c>
      <c r="X16" s="26">
        <v>86</v>
      </c>
      <c r="Y16" s="172" t="str">
        <f>Setzliste!B98</f>
        <v>Heiko Wendlandt</v>
      </c>
      <c r="Z16" s="173"/>
      <c r="AA16" s="173"/>
      <c r="AB16" s="173"/>
      <c r="AC16" s="173"/>
      <c r="AD16" s="173"/>
      <c r="AE16" s="173"/>
      <c r="AF16" s="173"/>
      <c r="AG16" s="174"/>
      <c r="AH16" s="12">
        <v>2</v>
      </c>
    </row>
    <row r="17" spans="1:34" ht="23.25">
      <c r="A17" s="12">
        <v>3</v>
      </c>
      <c r="B17" s="172" t="str">
        <f>Setzliste!B60</f>
        <v>Alexander Tykwer</v>
      </c>
      <c r="C17" s="173"/>
      <c r="D17" s="173"/>
      <c r="E17" s="173"/>
      <c r="F17" s="173"/>
      <c r="G17" s="173"/>
      <c r="H17" s="173"/>
      <c r="I17" s="173"/>
      <c r="J17" s="173"/>
      <c r="K17" s="174"/>
      <c r="L17" s="24">
        <v>94</v>
      </c>
      <c r="M17" s="24">
        <v>92</v>
      </c>
      <c r="N17" s="24">
        <v>91</v>
      </c>
      <c r="O17" s="24">
        <v>90</v>
      </c>
      <c r="P17" s="18">
        <f>SUM(L17:O17)</f>
        <v>367</v>
      </c>
      <c r="Q17" s="6">
        <f>IF(P17&gt;T17,1,IF(T17&gt;P17,0.0001,Q23))</f>
        <v>1</v>
      </c>
      <c r="R17" s="13" t="s">
        <v>3</v>
      </c>
      <c r="S17" s="14">
        <f>IF(T17&gt;P17,1,IF(P17&gt;T17,0.0001,S23))</f>
        <v>0.0001</v>
      </c>
      <c r="T17" s="18">
        <f>SUM(U17:X17)</f>
        <v>348</v>
      </c>
      <c r="U17" s="24">
        <v>90</v>
      </c>
      <c r="V17" s="24">
        <v>88</v>
      </c>
      <c r="W17" s="24">
        <v>87</v>
      </c>
      <c r="X17" s="24">
        <v>83</v>
      </c>
      <c r="Y17" s="172" t="str">
        <f>Setzliste!B99</f>
        <v>Hauke Struck</v>
      </c>
      <c r="Z17" s="173"/>
      <c r="AA17" s="173"/>
      <c r="AB17" s="173"/>
      <c r="AC17" s="173"/>
      <c r="AD17" s="173"/>
      <c r="AE17" s="173"/>
      <c r="AF17" s="173"/>
      <c r="AG17" s="174"/>
      <c r="AH17" s="12">
        <v>4</v>
      </c>
    </row>
    <row r="18" spans="1:34" ht="23.25">
      <c r="A18" s="12">
        <v>5</v>
      </c>
      <c r="B18" s="172" t="str">
        <f>Setzliste!B61</f>
        <v>Hendrik Eggers </v>
      </c>
      <c r="C18" s="173"/>
      <c r="D18" s="173"/>
      <c r="E18" s="173"/>
      <c r="F18" s="173"/>
      <c r="G18" s="173"/>
      <c r="H18" s="173"/>
      <c r="I18" s="173"/>
      <c r="J18" s="173"/>
      <c r="K18" s="174"/>
      <c r="L18" s="24">
        <v>84</v>
      </c>
      <c r="M18" s="24">
        <v>88</v>
      </c>
      <c r="N18" s="24">
        <v>86</v>
      </c>
      <c r="O18" s="24">
        <v>89</v>
      </c>
      <c r="P18" s="18">
        <f>SUM(L18:O18)</f>
        <v>347</v>
      </c>
      <c r="Q18" s="6">
        <f>IF(P18&gt;T18,1,IF(T18&gt;P18,0.0001,Q24))</f>
        <v>0.0001</v>
      </c>
      <c r="R18" s="13" t="s">
        <v>3</v>
      </c>
      <c r="S18" s="14">
        <f>IF(T18&gt;P18,1,IF(P18&gt;T18,0.0001,S24))</f>
        <v>1</v>
      </c>
      <c r="T18" s="18">
        <f>SUM(U18:X18)</f>
        <v>352</v>
      </c>
      <c r="U18" s="24">
        <v>88</v>
      </c>
      <c r="V18" s="24">
        <v>88</v>
      </c>
      <c r="W18" s="24">
        <v>89</v>
      </c>
      <c r="X18" s="24">
        <v>87</v>
      </c>
      <c r="Y18" s="172" t="str">
        <f>Setzliste!B101</f>
        <v>Thomas Knopke</v>
      </c>
      <c r="Z18" s="173"/>
      <c r="AA18" s="173"/>
      <c r="AB18" s="173"/>
      <c r="AC18" s="173"/>
      <c r="AD18" s="173"/>
      <c r="AE18" s="173"/>
      <c r="AF18" s="173"/>
      <c r="AG18" s="174"/>
      <c r="AH18" s="12">
        <v>6</v>
      </c>
    </row>
    <row r="19" spans="1:34" ht="23.25">
      <c r="A19" s="12">
        <v>7</v>
      </c>
      <c r="B19" s="172" t="str">
        <f>Setzliste!B62</f>
        <v>Niclas Söhnholz</v>
      </c>
      <c r="C19" s="173"/>
      <c r="D19" s="173"/>
      <c r="E19" s="173"/>
      <c r="F19" s="173"/>
      <c r="G19" s="173"/>
      <c r="H19" s="173"/>
      <c r="I19" s="173"/>
      <c r="J19" s="173"/>
      <c r="K19" s="174"/>
      <c r="L19" s="24">
        <v>91</v>
      </c>
      <c r="M19" s="24">
        <v>82</v>
      </c>
      <c r="N19" s="24">
        <v>87</v>
      </c>
      <c r="O19" s="24">
        <v>86</v>
      </c>
      <c r="P19" s="18">
        <f>SUM(L19:O19)</f>
        <v>346</v>
      </c>
      <c r="Q19" s="6">
        <f>IF(P19&gt;T19,1,IF(T19&gt;P19,0.0001,Q25))</f>
        <v>1</v>
      </c>
      <c r="R19" s="13" t="s">
        <v>3</v>
      </c>
      <c r="S19" s="14">
        <f>IF(T19&gt;P19,1,IF(P19&gt;T19,0.0001,S25))</f>
        <v>0.0001</v>
      </c>
      <c r="T19" s="18">
        <f>SUM(U19:X19)</f>
        <v>328</v>
      </c>
      <c r="U19" s="24">
        <v>80</v>
      </c>
      <c r="V19" s="24">
        <v>86</v>
      </c>
      <c r="W19" s="24">
        <v>78</v>
      </c>
      <c r="X19" s="24">
        <v>84</v>
      </c>
      <c r="Y19" s="172" t="str">
        <f>Setzliste!B102</f>
        <v>Wolfgang Struck</v>
      </c>
      <c r="Z19" s="173"/>
      <c r="AA19" s="173"/>
      <c r="AB19" s="173"/>
      <c r="AC19" s="173"/>
      <c r="AD19" s="173"/>
      <c r="AE19" s="173"/>
      <c r="AF19" s="173"/>
      <c r="AG19" s="174"/>
      <c r="AH19" s="12">
        <v>8</v>
      </c>
    </row>
    <row r="20" spans="1:34" ht="23.25">
      <c r="A20" s="35">
        <v>9</v>
      </c>
      <c r="B20" s="172" t="str">
        <f>Setzliste!B65</f>
        <v>Jennifer Tykwer</v>
      </c>
      <c r="C20" s="173"/>
      <c r="D20" s="173"/>
      <c r="E20" s="173"/>
      <c r="F20" s="173"/>
      <c r="G20" s="173"/>
      <c r="H20" s="173"/>
      <c r="I20" s="173"/>
      <c r="J20" s="173"/>
      <c r="K20" s="174"/>
      <c r="L20" s="36">
        <v>88</v>
      </c>
      <c r="M20" s="36">
        <v>84</v>
      </c>
      <c r="N20" s="36">
        <v>83</v>
      </c>
      <c r="O20" s="36">
        <v>83</v>
      </c>
      <c r="P20" s="18">
        <f>SUM(L20:O20)</f>
        <v>338</v>
      </c>
      <c r="Q20" s="6">
        <f>IF(P20&gt;T20,1,IF(T20&gt;P20,0.0001,Q26))</f>
        <v>1</v>
      </c>
      <c r="R20" s="37" t="s">
        <v>3</v>
      </c>
      <c r="S20" s="25">
        <f>IF(T20&gt;P20,1,IF(P20&gt;T20,0.0001,S26))</f>
        <v>0.0001</v>
      </c>
      <c r="T20" s="18">
        <f>SUM(U20:X20)</f>
        <v>337</v>
      </c>
      <c r="U20" s="36">
        <v>88</v>
      </c>
      <c r="V20" s="36">
        <v>80</v>
      </c>
      <c r="W20" s="36">
        <v>85</v>
      </c>
      <c r="X20" s="36">
        <v>84</v>
      </c>
      <c r="Y20" s="172" t="str">
        <f>Setzliste!B105</f>
        <v>Siegfried Struck</v>
      </c>
      <c r="Z20" s="173"/>
      <c r="AA20" s="173"/>
      <c r="AB20" s="173"/>
      <c r="AC20" s="173"/>
      <c r="AD20" s="173"/>
      <c r="AE20" s="173"/>
      <c r="AF20" s="173"/>
      <c r="AG20" s="174"/>
      <c r="AH20" s="35">
        <v>10</v>
      </c>
    </row>
    <row r="21" spans="1:34" ht="24.75" customHeight="1">
      <c r="A21" s="1"/>
      <c r="B21" s="1" t="s">
        <v>164</v>
      </c>
      <c r="C21" s="1"/>
      <c r="D21" s="1"/>
      <c r="E21" s="1"/>
      <c r="F21" s="1"/>
      <c r="G21" s="1"/>
      <c r="H21" s="1"/>
      <c r="I21" s="1"/>
      <c r="J21" s="1"/>
      <c r="K21" s="1"/>
      <c r="L21" s="32" t="s">
        <v>16</v>
      </c>
      <c r="M21" s="32" t="s">
        <v>17</v>
      </c>
      <c r="N21" s="32" t="s">
        <v>18</v>
      </c>
      <c r="O21" s="32" t="s">
        <v>19</v>
      </c>
      <c r="P21" s="15"/>
      <c r="Q21" s="15"/>
      <c r="R21" s="3"/>
      <c r="S21" s="3"/>
      <c r="T21" s="3"/>
      <c r="U21" s="32" t="s">
        <v>16</v>
      </c>
      <c r="V21" s="32" t="s">
        <v>17</v>
      </c>
      <c r="W21" s="32" t="s">
        <v>18</v>
      </c>
      <c r="X21" s="32" t="s">
        <v>19</v>
      </c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8">
      <c r="A22" s="177" t="s">
        <v>7</v>
      </c>
      <c r="B22" s="177"/>
      <c r="C22" s="177"/>
      <c r="D22" s="177"/>
      <c r="E22" s="177"/>
      <c r="F22" s="177"/>
      <c r="G22" s="177"/>
      <c r="H22" s="178"/>
      <c r="I22" s="175">
        <v>1</v>
      </c>
      <c r="J22" s="176"/>
      <c r="K22" s="1"/>
      <c r="L22" s="27"/>
      <c r="M22" s="27"/>
      <c r="N22" s="27"/>
      <c r="O22" s="28"/>
      <c r="P22" s="30">
        <f>SUM(L22:O22)</f>
        <v>0</v>
      </c>
      <c r="Q22" s="31">
        <f>IF(P22&gt;T22,1,IF(P22&gt;1,0.0001,0))</f>
        <v>0</v>
      </c>
      <c r="R22" s="16"/>
      <c r="S22" s="31">
        <f>IF(T22&gt;P22,1,IF(T22&gt;1,0.0001,0))</f>
        <v>0</v>
      </c>
      <c r="T22" s="30">
        <f>SUM(U22:X22)</f>
        <v>0</v>
      </c>
      <c r="U22" s="27"/>
      <c r="V22" s="27"/>
      <c r="W22" s="27"/>
      <c r="X22" s="28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8">
      <c r="A23" s="177" t="s">
        <v>7</v>
      </c>
      <c r="B23" s="177"/>
      <c r="C23" s="177"/>
      <c r="D23" s="177"/>
      <c r="E23" s="177"/>
      <c r="F23" s="177"/>
      <c r="G23" s="177"/>
      <c r="H23" s="178"/>
      <c r="I23" s="175">
        <v>2</v>
      </c>
      <c r="J23" s="176"/>
      <c r="K23" s="1"/>
      <c r="L23" s="27"/>
      <c r="M23" s="27"/>
      <c r="N23" s="27"/>
      <c r="O23" s="28"/>
      <c r="P23" s="30">
        <f>SUM(L23:O23)</f>
        <v>0</v>
      </c>
      <c r="Q23" s="31">
        <f>IF(P23&gt;T23,1,IF(P23&gt;1,0.0001,0))</f>
        <v>0</v>
      </c>
      <c r="R23" s="16"/>
      <c r="S23" s="31">
        <f>IF(T23&gt;P23,1,IF(T23&gt;1,0.0001,0))</f>
        <v>0</v>
      </c>
      <c r="T23" s="30">
        <f>SUM(U23:X23)</f>
        <v>0</v>
      </c>
      <c r="U23" s="27"/>
      <c r="V23" s="27"/>
      <c r="W23" s="27"/>
      <c r="X23" s="28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8">
      <c r="A24" s="177" t="s">
        <v>7</v>
      </c>
      <c r="B24" s="177"/>
      <c r="C24" s="177"/>
      <c r="D24" s="177"/>
      <c r="E24" s="177"/>
      <c r="F24" s="177"/>
      <c r="G24" s="177"/>
      <c r="H24" s="178"/>
      <c r="I24" s="175">
        <v>3</v>
      </c>
      <c r="J24" s="176"/>
      <c r="K24" s="1"/>
      <c r="L24" s="27"/>
      <c r="M24" s="27"/>
      <c r="N24" s="27"/>
      <c r="O24" s="28"/>
      <c r="P24" s="30">
        <f>SUM(L24:O24)</f>
        <v>0</v>
      </c>
      <c r="Q24" s="31">
        <f>IF(P24&gt;T24,1,IF(P24&gt;1,0.0001,0))</f>
        <v>0</v>
      </c>
      <c r="R24" s="16"/>
      <c r="S24" s="31">
        <f>IF(T24&gt;P24,1,IF(T24&gt;1,0.0001,0))</f>
        <v>0</v>
      </c>
      <c r="T24" s="30">
        <f>SUM(U24:X24)</f>
        <v>0</v>
      </c>
      <c r="U24" s="27"/>
      <c r="V24" s="27"/>
      <c r="W24" s="27"/>
      <c r="X24" s="28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8">
      <c r="A25" s="177" t="s">
        <v>7</v>
      </c>
      <c r="B25" s="177"/>
      <c r="C25" s="177"/>
      <c r="D25" s="177"/>
      <c r="E25" s="177"/>
      <c r="F25" s="177"/>
      <c r="G25" s="177"/>
      <c r="H25" s="178"/>
      <c r="I25" s="175">
        <v>4</v>
      </c>
      <c r="J25" s="176"/>
      <c r="K25" s="1"/>
      <c r="L25" s="27"/>
      <c r="M25" s="27"/>
      <c r="N25" s="27"/>
      <c r="O25" s="28"/>
      <c r="P25" s="30">
        <f>SUM(L25:O25)</f>
        <v>0</v>
      </c>
      <c r="Q25" s="31">
        <f>IF(P25&gt;T25,1,IF(P25&gt;1,0.0001,0))</f>
        <v>0</v>
      </c>
      <c r="R25" s="16"/>
      <c r="S25" s="31">
        <f>IF(T25&gt;P25,1,IF(T25&gt;1,0.0001,0))</f>
        <v>0</v>
      </c>
      <c r="T25" s="30">
        <f>SUM(U25:X25)</f>
        <v>0</v>
      </c>
      <c r="U25" s="27"/>
      <c r="V25" s="27"/>
      <c r="W25" s="27"/>
      <c r="X25" s="28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8">
      <c r="A26" s="177" t="s">
        <v>7</v>
      </c>
      <c r="B26" s="177"/>
      <c r="C26" s="177"/>
      <c r="D26" s="177"/>
      <c r="E26" s="177"/>
      <c r="F26" s="177"/>
      <c r="G26" s="177"/>
      <c r="H26" s="178"/>
      <c r="I26" s="170">
        <v>5</v>
      </c>
      <c r="J26" s="171"/>
      <c r="K26" s="1"/>
      <c r="L26" s="29"/>
      <c r="M26" s="29"/>
      <c r="N26" s="28"/>
      <c r="O26" s="28"/>
      <c r="P26" s="30">
        <f>SUM(L26:O26)</f>
        <v>0</v>
      </c>
      <c r="Q26" s="31">
        <f>IF(P26&gt;T26,1,IF(P26&gt;1,0.0001,0))</f>
        <v>0</v>
      </c>
      <c r="R26" s="16"/>
      <c r="S26" s="31">
        <f>IF(T26&gt;P26,1,IF(T26&gt;1,0.0001,0))</f>
        <v>0</v>
      </c>
      <c r="T26" s="30">
        <f>SUM(U26:X26)</f>
        <v>0</v>
      </c>
      <c r="U26" s="29"/>
      <c r="V26" s="29"/>
      <c r="W26" s="28"/>
      <c r="X26" s="28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33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35.25" customHeight="1">
      <c r="A28" s="179"/>
      <c r="B28" s="179"/>
      <c r="C28" s="179"/>
      <c r="D28" s="179"/>
      <c r="E28" s="179"/>
      <c r="F28" s="179"/>
      <c r="G28" s="52"/>
      <c r="H28" s="52"/>
      <c r="I28" s="53"/>
      <c r="J28" s="52"/>
      <c r="K28" s="54"/>
      <c r="L28" s="54"/>
      <c r="M28" s="54"/>
      <c r="N28" s="54"/>
      <c r="O28" s="15"/>
      <c r="P28" s="15"/>
      <c r="Q28" s="54"/>
      <c r="R28" s="54"/>
      <c r="S28" s="54"/>
      <c r="T28" s="54"/>
      <c r="U28" s="54"/>
      <c r="V28" s="15"/>
      <c r="W28" s="15"/>
      <c r="X28" s="15"/>
      <c r="Y28" s="15"/>
      <c r="Z28" s="54"/>
      <c r="AA28" s="54"/>
      <c r="AB28" s="54"/>
      <c r="AC28" s="54"/>
      <c r="AD28" s="54"/>
      <c r="AE28" s="54"/>
      <c r="AF28" s="54"/>
      <c r="AG28" s="54"/>
      <c r="AH28" s="54"/>
    </row>
    <row r="29" spans="1:34" ht="23.25" customHeight="1">
      <c r="A29" s="19"/>
      <c r="B29" s="19"/>
      <c r="C29" s="19"/>
      <c r="D29" s="19"/>
      <c r="E29" s="15"/>
      <c r="F29" s="15"/>
      <c r="G29" s="15"/>
      <c r="H29" s="15"/>
      <c r="I29" s="229" t="s">
        <v>8</v>
      </c>
      <c r="J29" s="229"/>
      <c r="K29" s="229"/>
      <c r="L29" s="229"/>
      <c r="M29" s="229"/>
      <c r="N29" s="229"/>
      <c r="O29" s="21"/>
      <c r="P29" s="15"/>
      <c r="Q29" s="229" t="s">
        <v>9</v>
      </c>
      <c r="R29" s="229"/>
      <c r="S29" s="229"/>
      <c r="T29" s="229"/>
      <c r="U29" s="229"/>
      <c r="V29" s="21"/>
      <c r="W29" s="15"/>
      <c r="X29" s="15"/>
      <c r="Y29" s="15"/>
      <c r="Z29" s="15"/>
      <c r="AA29" s="21" t="s">
        <v>10</v>
      </c>
      <c r="AB29" s="15"/>
      <c r="AC29" s="15"/>
      <c r="AD29" s="15"/>
      <c r="AE29" s="15"/>
      <c r="AF29" s="15"/>
      <c r="AG29" s="15"/>
      <c r="AH29" s="15"/>
    </row>
    <row r="30" spans="1:34" ht="35.25" customHeight="1">
      <c r="A30" s="17" t="s">
        <v>11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</sheetData>
  <sheetProtection selectLockedCells="1" selectUnlockedCells="1"/>
  <mergeCells count="43">
    <mergeCell ref="I29:N29"/>
    <mergeCell ref="Q29:U29"/>
    <mergeCell ref="A14:A15"/>
    <mergeCell ref="AH14:AH15"/>
    <mergeCell ref="Y19:AG19"/>
    <mergeCell ref="B16:K16"/>
    <mergeCell ref="B17:K17"/>
    <mergeCell ref="B18:K18"/>
    <mergeCell ref="B19:K19"/>
    <mergeCell ref="A25:H25"/>
    <mergeCell ref="L11:M11"/>
    <mergeCell ref="W11:X11"/>
    <mergeCell ref="V13:W13"/>
    <mergeCell ref="M13:N13"/>
    <mergeCell ref="P13:T13"/>
    <mergeCell ref="A1:S3"/>
    <mergeCell ref="U2:Y4"/>
    <mergeCell ref="A9:F9"/>
    <mergeCell ref="S9:U9"/>
    <mergeCell ref="A5:M6"/>
    <mergeCell ref="U6:U8"/>
    <mergeCell ref="G9:M9"/>
    <mergeCell ref="AA2:AH4"/>
    <mergeCell ref="AA6:AH8"/>
    <mergeCell ref="Y17:AG17"/>
    <mergeCell ref="Y18:AG18"/>
    <mergeCell ref="Y16:AG16"/>
    <mergeCell ref="Z2:Z4"/>
    <mergeCell ref="V6:Y8"/>
    <mergeCell ref="Z6:Z8"/>
    <mergeCell ref="V9:AE9"/>
    <mergeCell ref="B20:K20"/>
    <mergeCell ref="Y20:AG20"/>
    <mergeCell ref="I25:J25"/>
    <mergeCell ref="I22:J22"/>
    <mergeCell ref="I23:J23"/>
    <mergeCell ref="I24:J24"/>
    <mergeCell ref="A26:H26"/>
    <mergeCell ref="A28:F28"/>
    <mergeCell ref="I26:J26"/>
    <mergeCell ref="A22:H22"/>
    <mergeCell ref="A23:H23"/>
    <mergeCell ref="A24:H24"/>
  </mergeCells>
  <hyperlinks>
    <hyperlink ref="N65533" r:id="rId1" display="ernst-uwe.voelker@gmx.de"/>
    <hyperlink ref="N65514" r:id="rId2" display="m.ramuenke@t-online.de"/>
    <hyperlink ref="AA65533" r:id="rId3" display="ernst-uwe.voelker@gmx.de"/>
    <hyperlink ref="AA65514" r:id="rId4" display="m.ramuenke@t-online.de"/>
    <hyperlink ref="AI65530" r:id="rId5" display="ernst-uwe.voelker@gmx.de"/>
    <hyperlink ref="AI65511" r:id="rId6" display="m.ramuenke@t-online.de"/>
    <hyperlink ref="AJ65530" r:id="rId7" display="ernst-uwe.voelker@gmx.de"/>
    <hyperlink ref="AJ65511" r:id="rId8" display="m.ramuenke@t-online.de"/>
    <hyperlink ref="AL65526" r:id="rId9" display="ernst-uwe.voelker@gmx.de"/>
    <hyperlink ref="AL65507" r:id="rId10" display="m.ramuenke@t-online.de"/>
  </hyperlinks>
  <printOptions/>
  <pageMargins left="0.15" right="0.11811023622047245" top="0.31496062992125984" bottom="0.3937007874015748" header="0.31" footer="0.4"/>
  <pageSetup horizontalDpi="300" verticalDpi="300" orientation="landscape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showGridLines="0" showRowColHeaders="0" showZeros="0" zoomScale="90" zoomScaleNormal="90" workbookViewId="0" topLeftCell="E1">
      <selection activeCell="X21" sqref="X21"/>
    </sheetView>
  </sheetViews>
  <sheetFormatPr defaultColWidth="11.421875" defaultRowHeight="12.75"/>
  <cols>
    <col min="1" max="1" width="4.28125" style="0" customWidth="1"/>
    <col min="2" max="2" width="3.140625" style="0" customWidth="1"/>
    <col min="3" max="3" width="3.28125" style="0" customWidth="1"/>
    <col min="4" max="4" width="3.140625" style="0" customWidth="1"/>
    <col min="5" max="5" width="2.8515625" style="0" customWidth="1"/>
    <col min="6" max="6" width="3.140625" style="0" customWidth="1"/>
    <col min="7" max="7" width="2.8515625" style="0" customWidth="1"/>
    <col min="8" max="8" width="1.7109375" style="0" customWidth="1"/>
    <col min="9" max="9" width="2.57421875" style="0" customWidth="1"/>
    <col min="10" max="10" width="3.140625" style="0" customWidth="1"/>
    <col min="11" max="11" width="2.8515625" style="0" customWidth="1"/>
    <col min="12" max="15" width="6.28125" style="0" customWidth="1"/>
    <col min="16" max="16" width="7.8515625" style="0" customWidth="1"/>
    <col min="17" max="17" width="6.00390625" style="0" customWidth="1"/>
    <col min="18" max="18" width="3.57421875" style="0" customWidth="1"/>
    <col min="19" max="19" width="6.00390625" style="0" customWidth="1"/>
    <col min="20" max="20" width="7.140625" style="0" customWidth="1"/>
    <col min="21" max="24" width="6.28125" style="0" customWidth="1"/>
    <col min="25" max="25" width="2.8515625" style="0" customWidth="1"/>
    <col min="26" max="26" width="4.421875" style="0" customWidth="1"/>
    <col min="27" max="27" width="2.8515625" style="0" customWidth="1"/>
    <col min="28" max="28" width="1.8515625" style="0" customWidth="1"/>
    <col min="29" max="29" width="2.421875" style="0" customWidth="1"/>
    <col min="30" max="30" width="2.8515625" style="0" customWidth="1"/>
    <col min="31" max="31" width="3.00390625" style="0" customWidth="1"/>
    <col min="32" max="32" width="2.8515625" style="0" customWidth="1"/>
    <col min="33" max="33" width="3.421875" style="0" customWidth="1"/>
    <col min="34" max="34" width="5.8515625" style="0" customWidth="1"/>
  </cols>
  <sheetData>
    <row r="1" spans="1:34" ht="12.7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1"/>
      <c r="U1" s="1"/>
      <c r="V1" s="1"/>
      <c r="W1" s="1"/>
      <c r="X1" s="1"/>
      <c r="Y1" s="1"/>
      <c r="Z1" s="2"/>
      <c r="AA1" s="1"/>
      <c r="AB1" s="1"/>
      <c r="AC1" s="1"/>
      <c r="AD1" s="1"/>
      <c r="AE1" s="1"/>
      <c r="AF1" s="1"/>
      <c r="AG1" s="1"/>
      <c r="AH1" s="1"/>
    </row>
    <row r="2" spans="1:34" ht="8.2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1"/>
      <c r="U2" s="202" t="s">
        <v>160</v>
      </c>
      <c r="V2" s="203"/>
      <c r="W2" s="203"/>
      <c r="X2" s="203"/>
      <c r="Y2" s="204"/>
      <c r="Z2" s="190" t="s">
        <v>13</v>
      </c>
      <c r="AA2" s="169" t="s">
        <v>143</v>
      </c>
      <c r="AB2" s="167"/>
      <c r="AC2" s="167"/>
      <c r="AD2" s="167"/>
      <c r="AE2" s="167"/>
      <c r="AF2" s="167"/>
      <c r="AG2" s="167"/>
      <c r="AH2" s="168"/>
    </row>
    <row r="3" spans="1:34" ht="6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"/>
      <c r="U3" s="205"/>
      <c r="V3" s="206"/>
      <c r="W3" s="206"/>
      <c r="X3" s="206"/>
      <c r="Y3" s="207"/>
      <c r="Z3" s="191"/>
      <c r="AA3" s="180"/>
      <c r="AB3" s="181"/>
      <c r="AC3" s="181"/>
      <c r="AD3" s="181"/>
      <c r="AE3" s="181"/>
      <c r="AF3" s="181"/>
      <c r="AG3" s="181"/>
      <c r="AH3" s="182"/>
    </row>
    <row r="4" spans="1:34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08"/>
      <c r="V4" s="209"/>
      <c r="W4" s="209"/>
      <c r="X4" s="209"/>
      <c r="Y4" s="210"/>
      <c r="Z4" s="192"/>
      <c r="AA4" s="183"/>
      <c r="AB4" s="184"/>
      <c r="AC4" s="184"/>
      <c r="AD4" s="184"/>
      <c r="AE4" s="184"/>
      <c r="AF4" s="184"/>
      <c r="AG4" s="184"/>
      <c r="AH4" s="185"/>
    </row>
    <row r="5" spans="1:34" ht="9.75" customHeight="1">
      <c r="A5" s="213" t="s">
        <v>84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5"/>
      <c r="N5" s="1"/>
      <c r="O5" s="1"/>
      <c r="P5" s="1"/>
      <c r="Q5" s="1"/>
      <c r="R5" s="1"/>
      <c r="S5" s="1"/>
      <c r="T5" s="1"/>
      <c r="U5" s="22"/>
      <c r="V5" s="22"/>
      <c r="W5" s="22"/>
      <c r="X5" s="22"/>
      <c r="Y5" s="22"/>
      <c r="Z5" s="22"/>
      <c r="AA5" s="23"/>
      <c r="AB5" s="23"/>
      <c r="AC5" s="23"/>
      <c r="AD5" s="23"/>
      <c r="AE5" s="23"/>
      <c r="AF5" s="23"/>
      <c r="AG5" s="23"/>
      <c r="AH5" s="1"/>
    </row>
    <row r="6" spans="1:34" ht="7.5" customHeight="1">
      <c r="A6" s="216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8"/>
      <c r="N6" s="1"/>
      <c r="O6" s="1"/>
      <c r="P6" s="1"/>
      <c r="Q6" s="1"/>
      <c r="R6" s="1"/>
      <c r="S6" s="1"/>
      <c r="T6" s="1"/>
      <c r="U6" s="219" t="s">
        <v>14</v>
      </c>
      <c r="V6" s="193">
        <v>41664</v>
      </c>
      <c r="W6" s="194"/>
      <c r="X6" s="194"/>
      <c r="Y6" s="195"/>
      <c r="Z6" s="190" t="s">
        <v>15</v>
      </c>
      <c r="AA6" s="186" t="s">
        <v>161</v>
      </c>
      <c r="AB6" s="186"/>
      <c r="AC6" s="186"/>
      <c r="AD6" s="186"/>
      <c r="AE6" s="186"/>
      <c r="AF6" s="186"/>
      <c r="AG6" s="186"/>
      <c r="AH6" s="187"/>
    </row>
    <row r="7" spans="1:34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20"/>
      <c r="V7" s="193"/>
      <c r="W7" s="194"/>
      <c r="X7" s="194"/>
      <c r="Y7" s="195"/>
      <c r="Z7" s="191"/>
      <c r="AA7" s="186"/>
      <c r="AB7" s="186"/>
      <c r="AC7" s="186"/>
      <c r="AD7" s="186"/>
      <c r="AE7" s="186"/>
      <c r="AF7" s="186"/>
      <c r="AG7" s="186"/>
      <c r="AH7" s="187"/>
    </row>
    <row r="8" spans="1:34" ht="6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21"/>
      <c r="V8" s="196"/>
      <c r="W8" s="197"/>
      <c r="X8" s="197"/>
      <c r="Y8" s="198"/>
      <c r="Z8" s="192"/>
      <c r="AA8" s="188"/>
      <c r="AB8" s="188"/>
      <c r="AC8" s="188"/>
      <c r="AD8" s="188"/>
      <c r="AE8" s="188"/>
      <c r="AF8" s="188"/>
      <c r="AG8" s="188"/>
      <c r="AH8" s="189"/>
    </row>
    <row r="9" spans="1:34" ht="39" customHeight="1">
      <c r="A9" s="211" t="s">
        <v>1</v>
      </c>
      <c r="B9" s="212"/>
      <c r="C9" s="212"/>
      <c r="D9" s="212"/>
      <c r="E9" s="212"/>
      <c r="F9" s="212"/>
      <c r="G9" s="135" t="str">
        <f>Setzliste!A16</f>
        <v>SC Eimke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"/>
      <c r="S9" s="211" t="s">
        <v>2</v>
      </c>
      <c r="T9" s="211"/>
      <c r="U9" s="211"/>
      <c r="V9" s="232" t="str">
        <f>Setzliste!A29</f>
        <v>SV Südkampen </v>
      </c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</row>
    <row r="10" spans="1:34" ht="7.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8.5" customHeight="1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23">
        <f>SUM(Q16:Q20)</f>
        <v>3.0002</v>
      </c>
      <c r="M11" s="224"/>
      <c r="N11" s="34"/>
      <c r="O11" s="34"/>
      <c r="P11" s="3"/>
      <c r="Q11" s="3"/>
      <c r="R11" s="4" t="s">
        <v>3</v>
      </c>
      <c r="S11" s="3"/>
      <c r="T11" s="3"/>
      <c r="U11" s="34"/>
      <c r="V11" s="34"/>
      <c r="W11" s="223">
        <f>SUM(S16:S20)</f>
        <v>2.0003</v>
      </c>
      <c r="X11" s="224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2" customHeight="1" thickTop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  <c r="M13" s="225" t="s">
        <v>4</v>
      </c>
      <c r="N13" s="225"/>
      <c r="O13" s="3"/>
      <c r="P13" s="226" t="s">
        <v>5</v>
      </c>
      <c r="Q13" s="227"/>
      <c r="R13" s="227"/>
      <c r="S13" s="227"/>
      <c r="T13" s="228"/>
      <c r="U13" s="3"/>
      <c r="V13" s="225" t="s">
        <v>4</v>
      </c>
      <c r="W13" s="225"/>
      <c r="X13" s="3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8">
      <c r="A14" s="230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5">
        <v>1</v>
      </c>
      <c r="M14" s="5">
        <v>2</v>
      </c>
      <c r="N14" s="5">
        <v>3</v>
      </c>
      <c r="O14" s="5">
        <v>4</v>
      </c>
      <c r="P14" s="7" t="s">
        <v>6</v>
      </c>
      <c r="Q14" s="3"/>
      <c r="R14" s="3"/>
      <c r="S14" s="3"/>
      <c r="T14" s="5" t="s">
        <v>6</v>
      </c>
      <c r="U14" s="5">
        <v>4</v>
      </c>
      <c r="V14" s="5">
        <v>3</v>
      </c>
      <c r="W14" s="5">
        <v>2</v>
      </c>
      <c r="X14" s="7">
        <v>1</v>
      </c>
      <c r="Y14" s="1"/>
      <c r="Z14" s="1"/>
      <c r="AA14" s="1"/>
      <c r="AB14" s="1"/>
      <c r="AC14" s="1"/>
      <c r="AD14" s="1"/>
      <c r="AE14" s="1"/>
      <c r="AF14" s="1"/>
      <c r="AG14" s="1"/>
      <c r="AH14" s="230" t="s">
        <v>36</v>
      </c>
    </row>
    <row r="15" spans="1:34" ht="6.75" customHeight="1">
      <c r="A15" s="231"/>
      <c r="B15" s="1"/>
      <c r="C15" s="1"/>
      <c r="D15" s="1"/>
      <c r="E15" s="1"/>
      <c r="F15" s="1"/>
      <c r="G15" s="1"/>
      <c r="H15" s="1"/>
      <c r="I15" s="1"/>
      <c r="J15" s="1"/>
      <c r="K15" s="1"/>
      <c r="L15" s="9"/>
      <c r="M15" s="9"/>
      <c r="N15" s="9"/>
      <c r="O15" s="9"/>
      <c r="P15" s="10"/>
      <c r="Q15" s="11"/>
      <c r="R15" s="1"/>
      <c r="S15" s="8"/>
      <c r="T15" s="10"/>
      <c r="U15" s="9"/>
      <c r="V15" s="9"/>
      <c r="W15" s="9"/>
      <c r="X15" s="33"/>
      <c r="Y15" s="1"/>
      <c r="Z15" s="1"/>
      <c r="AA15" s="1"/>
      <c r="AB15" s="1"/>
      <c r="AC15" s="1"/>
      <c r="AD15" s="1"/>
      <c r="AE15" s="1"/>
      <c r="AF15" s="1"/>
      <c r="AG15" s="1"/>
      <c r="AH15" s="231"/>
    </row>
    <row r="16" spans="1:34" ht="23.25">
      <c r="A16" s="12">
        <v>11</v>
      </c>
      <c r="B16" s="172" t="str">
        <f>Setzliste!B18</f>
        <v>Andreas Carstens</v>
      </c>
      <c r="C16" s="173"/>
      <c r="D16" s="173"/>
      <c r="E16" s="173"/>
      <c r="F16" s="173"/>
      <c r="G16" s="173"/>
      <c r="H16" s="173"/>
      <c r="I16" s="173"/>
      <c r="J16" s="173"/>
      <c r="K16" s="174"/>
      <c r="L16" s="26">
        <v>88</v>
      </c>
      <c r="M16" s="26">
        <v>87</v>
      </c>
      <c r="N16" s="26">
        <v>89</v>
      </c>
      <c r="O16" s="26">
        <v>79</v>
      </c>
      <c r="P16" s="18">
        <f>SUM(L16:O16)</f>
        <v>343</v>
      </c>
      <c r="Q16" s="6">
        <f>IF(P16&gt;T16,1,IF(T16&gt;P16,0.0001,Q22))</f>
        <v>0.0001</v>
      </c>
      <c r="R16" s="13" t="s">
        <v>3</v>
      </c>
      <c r="S16" s="14">
        <f>IF(T16&gt;P16,1,IF(P16&gt;T16,0.0001,S22))</f>
        <v>1</v>
      </c>
      <c r="T16" s="18">
        <f>SUM(U16:X16)</f>
        <v>359</v>
      </c>
      <c r="U16" s="26">
        <v>95</v>
      </c>
      <c r="V16" s="26">
        <v>83</v>
      </c>
      <c r="W16" s="26">
        <v>95</v>
      </c>
      <c r="X16" s="26">
        <v>86</v>
      </c>
      <c r="Y16" s="172" t="str">
        <f>Setzliste!B31</f>
        <v>Boris Wilkens</v>
      </c>
      <c r="Z16" s="173"/>
      <c r="AA16" s="173"/>
      <c r="AB16" s="173"/>
      <c r="AC16" s="173"/>
      <c r="AD16" s="173"/>
      <c r="AE16" s="173"/>
      <c r="AF16" s="173"/>
      <c r="AG16" s="174"/>
      <c r="AH16" s="12">
        <v>12</v>
      </c>
    </row>
    <row r="17" spans="1:34" ht="23.25">
      <c r="A17" s="12">
        <v>13</v>
      </c>
      <c r="B17" s="172" t="str">
        <f>Setzliste!B20</f>
        <v>Maren Leuschner</v>
      </c>
      <c r="C17" s="173"/>
      <c r="D17" s="173"/>
      <c r="E17" s="173"/>
      <c r="F17" s="173"/>
      <c r="G17" s="173"/>
      <c r="H17" s="173"/>
      <c r="I17" s="173"/>
      <c r="J17" s="173"/>
      <c r="K17" s="174"/>
      <c r="L17" s="24">
        <v>90</v>
      </c>
      <c r="M17" s="24">
        <v>93</v>
      </c>
      <c r="N17" s="24">
        <v>87</v>
      </c>
      <c r="O17" s="24">
        <v>86</v>
      </c>
      <c r="P17" s="18">
        <f>SUM(L17:O17)</f>
        <v>356</v>
      </c>
      <c r="Q17" s="6">
        <f>IF(P17&gt;T17,1,IF(T17&gt;P17,0.0001,Q23))</f>
        <v>1</v>
      </c>
      <c r="R17" s="13" t="s">
        <v>3</v>
      </c>
      <c r="S17" s="14">
        <f>IF(T17&gt;P17,1,IF(P17&gt;T17,0.0001,S23))</f>
        <v>0.0001</v>
      </c>
      <c r="T17" s="18">
        <f>SUM(U17:X17)</f>
        <v>355</v>
      </c>
      <c r="U17" s="24">
        <v>87</v>
      </c>
      <c r="V17" s="24">
        <v>92</v>
      </c>
      <c r="W17" s="24">
        <v>89</v>
      </c>
      <c r="X17" s="24">
        <v>87</v>
      </c>
      <c r="Y17" s="172" t="str">
        <f>Setzliste!B32</f>
        <v>Hendrik Krüger</v>
      </c>
      <c r="Z17" s="173"/>
      <c r="AA17" s="173"/>
      <c r="AB17" s="173"/>
      <c r="AC17" s="173"/>
      <c r="AD17" s="173"/>
      <c r="AE17" s="173"/>
      <c r="AF17" s="173"/>
      <c r="AG17" s="174"/>
      <c r="AH17" s="12">
        <v>14</v>
      </c>
    </row>
    <row r="18" spans="1:34" ht="23.25">
      <c r="A18" s="12">
        <v>15</v>
      </c>
      <c r="B18" s="172" t="str">
        <f>Setzliste!B22</f>
        <v>Ingo Uhlemann</v>
      </c>
      <c r="C18" s="173"/>
      <c r="D18" s="173"/>
      <c r="E18" s="173"/>
      <c r="F18" s="173"/>
      <c r="G18" s="173"/>
      <c r="H18" s="173"/>
      <c r="I18" s="173"/>
      <c r="J18" s="173"/>
      <c r="K18" s="174"/>
      <c r="L18" s="24">
        <v>89</v>
      </c>
      <c r="M18" s="24">
        <v>82</v>
      </c>
      <c r="N18" s="24">
        <v>85</v>
      </c>
      <c r="O18" s="24">
        <v>83</v>
      </c>
      <c r="P18" s="18">
        <f>SUM(L18:O18)</f>
        <v>339</v>
      </c>
      <c r="Q18" s="6">
        <f>IF(P18&gt;T18,1,IF(T18&gt;P18,0.0001,Q24))</f>
        <v>0.0001</v>
      </c>
      <c r="R18" s="13" t="s">
        <v>3</v>
      </c>
      <c r="S18" s="14">
        <f>IF(T18&gt;P18,1,IF(P18&gt;T18,0.0001,S24))</f>
        <v>1</v>
      </c>
      <c r="T18" s="18">
        <f>SUM(U18:X18)</f>
        <v>351</v>
      </c>
      <c r="U18" s="24">
        <v>90</v>
      </c>
      <c r="V18" s="24">
        <v>87</v>
      </c>
      <c r="W18" s="24">
        <v>91</v>
      </c>
      <c r="X18" s="24">
        <v>83</v>
      </c>
      <c r="Y18" s="172" t="str">
        <f>Setzliste!B33</f>
        <v>Friedel Wilkens</v>
      </c>
      <c r="Z18" s="173"/>
      <c r="AA18" s="173"/>
      <c r="AB18" s="173"/>
      <c r="AC18" s="173"/>
      <c r="AD18" s="173"/>
      <c r="AE18" s="173"/>
      <c r="AF18" s="173"/>
      <c r="AG18" s="174"/>
      <c r="AH18" s="12">
        <v>16</v>
      </c>
    </row>
    <row r="19" spans="1:34" ht="23.25">
      <c r="A19" s="12">
        <v>17</v>
      </c>
      <c r="B19" s="172" t="str">
        <f>Setzliste!B23</f>
        <v>Dietmar Ripke</v>
      </c>
      <c r="C19" s="173"/>
      <c r="D19" s="173"/>
      <c r="E19" s="173"/>
      <c r="F19" s="173"/>
      <c r="G19" s="173"/>
      <c r="H19" s="173"/>
      <c r="I19" s="173"/>
      <c r="J19" s="173"/>
      <c r="K19" s="174"/>
      <c r="L19" s="24">
        <v>83</v>
      </c>
      <c r="M19" s="24">
        <v>92</v>
      </c>
      <c r="N19" s="24">
        <v>82</v>
      </c>
      <c r="O19" s="24">
        <v>82</v>
      </c>
      <c r="P19" s="18">
        <f>SUM(L19:O19)</f>
        <v>339</v>
      </c>
      <c r="Q19" s="6">
        <f>IF(P19&gt;T19,1,IF(T19&gt;P19,0.0001,Q25))</f>
        <v>1</v>
      </c>
      <c r="R19" s="13" t="s">
        <v>3</v>
      </c>
      <c r="S19" s="14">
        <f>IF(T19&gt;P19,1,IF(P19&gt;T19,0.0001,S25))</f>
        <v>0.0001</v>
      </c>
      <c r="T19" s="18">
        <f>SUM(U19:X19)</f>
        <v>336</v>
      </c>
      <c r="U19" s="24">
        <v>88</v>
      </c>
      <c r="V19" s="24">
        <v>79</v>
      </c>
      <c r="W19" s="24">
        <v>87</v>
      </c>
      <c r="X19" s="24">
        <v>82</v>
      </c>
      <c r="Y19" s="172" t="str">
        <f>Setzliste!B34</f>
        <v> Jana Küster</v>
      </c>
      <c r="Z19" s="173"/>
      <c r="AA19" s="173"/>
      <c r="AB19" s="173"/>
      <c r="AC19" s="173"/>
      <c r="AD19" s="173"/>
      <c r="AE19" s="173"/>
      <c r="AF19" s="173"/>
      <c r="AG19" s="174"/>
      <c r="AH19" s="12">
        <v>18</v>
      </c>
    </row>
    <row r="20" spans="1:34" ht="23.25">
      <c r="A20" s="35">
        <v>19</v>
      </c>
      <c r="B20" s="172" t="str">
        <f>Setzliste!B25</f>
        <v>Gisa Ripke</v>
      </c>
      <c r="C20" s="173"/>
      <c r="D20" s="173"/>
      <c r="E20" s="173"/>
      <c r="F20" s="173"/>
      <c r="G20" s="173"/>
      <c r="H20" s="173"/>
      <c r="I20" s="173"/>
      <c r="J20" s="173"/>
      <c r="K20" s="174"/>
      <c r="L20" s="36">
        <v>89</v>
      </c>
      <c r="M20" s="36">
        <v>77</v>
      </c>
      <c r="N20" s="36">
        <v>83</v>
      </c>
      <c r="O20" s="36">
        <v>77</v>
      </c>
      <c r="P20" s="18">
        <f>SUM(L20:O20)</f>
        <v>326</v>
      </c>
      <c r="Q20" s="6">
        <f>IF(P20&gt;T20,1,IF(T20&gt;P20,0.0001,Q26))</f>
        <v>1</v>
      </c>
      <c r="R20" s="37" t="s">
        <v>3</v>
      </c>
      <c r="S20" s="25">
        <f>IF(T20&gt;P20,1,IF(P20&gt;T20,0.0001,S26))</f>
        <v>0.0001</v>
      </c>
      <c r="T20" s="18">
        <f>SUM(U20:X20)</f>
        <v>321</v>
      </c>
      <c r="U20" s="36">
        <v>82</v>
      </c>
      <c r="V20" s="36">
        <v>77</v>
      </c>
      <c r="W20" s="36">
        <v>81</v>
      </c>
      <c r="X20" s="36">
        <v>81</v>
      </c>
      <c r="Y20" s="172" t="str">
        <f>Setzliste!B38</f>
        <v>Rüdiger Harre</v>
      </c>
      <c r="Z20" s="173"/>
      <c r="AA20" s="173"/>
      <c r="AB20" s="173"/>
      <c r="AC20" s="173"/>
      <c r="AD20" s="173"/>
      <c r="AE20" s="173"/>
      <c r="AF20" s="173"/>
      <c r="AG20" s="174"/>
      <c r="AH20" s="35">
        <v>20</v>
      </c>
    </row>
    <row r="21" spans="1:34" ht="24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2" t="s">
        <v>16</v>
      </c>
      <c r="M21" s="32" t="s">
        <v>17</v>
      </c>
      <c r="N21" s="32" t="s">
        <v>18</v>
      </c>
      <c r="O21" s="32" t="s">
        <v>19</v>
      </c>
      <c r="P21" s="15"/>
      <c r="Q21" s="15"/>
      <c r="R21" s="3"/>
      <c r="S21" s="3"/>
      <c r="T21" s="3"/>
      <c r="U21" s="32" t="s">
        <v>16</v>
      </c>
      <c r="V21" s="32" t="s">
        <v>17</v>
      </c>
      <c r="W21" s="32" t="s">
        <v>18</v>
      </c>
      <c r="X21" s="32" t="s">
        <v>19</v>
      </c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8">
      <c r="A22" s="177" t="s">
        <v>7</v>
      </c>
      <c r="B22" s="177"/>
      <c r="C22" s="177"/>
      <c r="D22" s="177"/>
      <c r="E22" s="177"/>
      <c r="F22" s="177"/>
      <c r="G22" s="177"/>
      <c r="H22" s="178"/>
      <c r="I22" s="175">
        <v>1</v>
      </c>
      <c r="J22" s="176"/>
      <c r="K22" s="1"/>
      <c r="L22" s="27"/>
      <c r="M22" s="27"/>
      <c r="N22" s="27"/>
      <c r="O22" s="28"/>
      <c r="P22" s="30">
        <f>SUM(L22:O22)</f>
        <v>0</v>
      </c>
      <c r="Q22" s="31">
        <f>IF(P22&gt;T22,1,IF(P22&gt;1,0.0001,0))</f>
        <v>0</v>
      </c>
      <c r="R22" s="16"/>
      <c r="S22" s="31">
        <f>IF(T22&gt;P22,1,IF(T22&gt;1,0.0001,0))</f>
        <v>0</v>
      </c>
      <c r="T22" s="30">
        <f>SUM(U22:X22)</f>
        <v>0</v>
      </c>
      <c r="U22" s="27"/>
      <c r="V22" s="27"/>
      <c r="W22" s="27"/>
      <c r="X22" s="28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8">
      <c r="A23" s="177" t="s">
        <v>7</v>
      </c>
      <c r="B23" s="177"/>
      <c r="C23" s="177"/>
      <c r="D23" s="177"/>
      <c r="E23" s="177"/>
      <c r="F23" s="177"/>
      <c r="G23" s="177"/>
      <c r="H23" s="178"/>
      <c r="I23" s="175">
        <v>2</v>
      </c>
      <c r="J23" s="176"/>
      <c r="K23" s="1"/>
      <c r="L23" s="27"/>
      <c r="M23" s="27"/>
      <c r="N23" s="27"/>
      <c r="O23" s="28"/>
      <c r="P23" s="30">
        <f>SUM(L23:O23)</f>
        <v>0</v>
      </c>
      <c r="Q23" s="31">
        <f>IF(P23&gt;T23,1,IF(P23&gt;1,0.0001,0))</f>
        <v>0</v>
      </c>
      <c r="R23" s="16"/>
      <c r="S23" s="31">
        <f>IF(T23&gt;P23,1,IF(T23&gt;1,0.0001,0))</f>
        <v>0</v>
      </c>
      <c r="T23" s="30">
        <f>SUM(U23:X23)</f>
        <v>0</v>
      </c>
      <c r="U23" s="27"/>
      <c r="V23" s="27"/>
      <c r="W23" s="27"/>
      <c r="X23" s="28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8">
      <c r="A24" s="177" t="s">
        <v>7</v>
      </c>
      <c r="B24" s="177"/>
      <c r="C24" s="177"/>
      <c r="D24" s="177"/>
      <c r="E24" s="177"/>
      <c r="F24" s="177"/>
      <c r="G24" s="177"/>
      <c r="H24" s="178"/>
      <c r="I24" s="175">
        <v>3</v>
      </c>
      <c r="J24" s="176"/>
      <c r="K24" s="1"/>
      <c r="L24" s="27"/>
      <c r="M24" s="27"/>
      <c r="N24" s="27"/>
      <c r="O24" s="28"/>
      <c r="P24" s="30">
        <f>SUM(L24:O24)</f>
        <v>0</v>
      </c>
      <c r="Q24" s="31">
        <f>IF(P24&gt;T24,1,IF(P24&gt;1,0.0001,0))</f>
        <v>0</v>
      </c>
      <c r="R24" s="16"/>
      <c r="S24" s="31">
        <f>IF(T24&gt;P24,1,IF(T24&gt;1,0.0001,0))</f>
        <v>0</v>
      </c>
      <c r="T24" s="30">
        <f>SUM(U24:X24)</f>
        <v>0</v>
      </c>
      <c r="U24" s="27"/>
      <c r="V24" s="27"/>
      <c r="W24" s="27"/>
      <c r="X24" s="28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8">
      <c r="A25" s="177" t="s">
        <v>7</v>
      </c>
      <c r="B25" s="177"/>
      <c r="C25" s="177"/>
      <c r="D25" s="177"/>
      <c r="E25" s="177"/>
      <c r="F25" s="177"/>
      <c r="G25" s="177"/>
      <c r="H25" s="178"/>
      <c r="I25" s="175">
        <v>4</v>
      </c>
      <c r="J25" s="176"/>
      <c r="K25" s="1"/>
      <c r="L25" s="27"/>
      <c r="M25" s="27"/>
      <c r="N25" s="27"/>
      <c r="O25" s="28"/>
      <c r="P25" s="30">
        <f>SUM(L25:O25)</f>
        <v>0</v>
      </c>
      <c r="Q25" s="31">
        <f>IF(P25&gt;T25,1,IF(P25&gt;1,0.0001,0))</f>
        <v>0</v>
      </c>
      <c r="R25" s="16"/>
      <c r="S25" s="31">
        <f>IF(T25&gt;P25,1,IF(T25&gt;1,0.0001,0))</f>
        <v>0</v>
      </c>
      <c r="T25" s="30">
        <f>SUM(U25:X25)</f>
        <v>0</v>
      </c>
      <c r="U25" s="27"/>
      <c r="V25" s="27"/>
      <c r="W25" s="27"/>
      <c r="X25" s="28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8">
      <c r="A26" s="177" t="s">
        <v>7</v>
      </c>
      <c r="B26" s="177"/>
      <c r="C26" s="177"/>
      <c r="D26" s="177"/>
      <c r="E26" s="177"/>
      <c r="F26" s="177"/>
      <c r="G26" s="177"/>
      <c r="H26" s="178"/>
      <c r="I26" s="170">
        <v>5</v>
      </c>
      <c r="J26" s="171"/>
      <c r="K26" s="1"/>
      <c r="L26" s="29"/>
      <c r="M26" s="29"/>
      <c r="N26" s="28"/>
      <c r="O26" s="28"/>
      <c r="P26" s="30">
        <f>SUM(L26:O26)</f>
        <v>0</v>
      </c>
      <c r="Q26" s="31">
        <f>IF(P26&gt;T26,1,IF(P26&gt;1,0.0001,0))</f>
        <v>0</v>
      </c>
      <c r="R26" s="16"/>
      <c r="S26" s="31">
        <f>IF(T26&gt;P26,1,IF(T26&gt;1,0.0001,0))</f>
        <v>0</v>
      </c>
      <c r="T26" s="30">
        <f>SUM(U26:X26)</f>
        <v>0</v>
      </c>
      <c r="U26" s="29"/>
      <c r="V26" s="29"/>
      <c r="W26" s="28"/>
      <c r="X26" s="28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33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35.25" customHeight="1">
      <c r="A28" s="179"/>
      <c r="B28" s="179"/>
      <c r="C28" s="179"/>
      <c r="D28" s="179"/>
      <c r="E28" s="179"/>
      <c r="F28" s="179"/>
      <c r="G28" s="52"/>
      <c r="H28" s="52"/>
      <c r="I28" s="53"/>
      <c r="J28" s="52"/>
      <c r="K28" s="54"/>
      <c r="L28" s="54"/>
      <c r="M28" s="54"/>
      <c r="N28" s="54"/>
      <c r="O28" s="15"/>
      <c r="P28" s="15"/>
      <c r="Q28" s="54"/>
      <c r="R28" s="54"/>
      <c r="S28" s="54"/>
      <c r="T28" s="54"/>
      <c r="U28" s="54"/>
      <c r="V28" s="15"/>
      <c r="W28" s="15"/>
      <c r="X28" s="15"/>
      <c r="Y28" s="15"/>
      <c r="Z28" s="54"/>
      <c r="AA28" s="54"/>
      <c r="AB28" s="54"/>
      <c r="AC28" s="54"/>
      <c r="AD28" s="54"/>
      <c r="AE28" s="54"/>
      <c r="AF28" s="54"/>
      <c r="AG28" s="54"/>
      <c r="AH28" s="54"/>
    </row>
    <row r="29" spans="1:34" ht="23.25" customHeight="1">
      <c r="A29" s="19"/>
      <c r="B29" s="19"/>
      <c r="C29" s="19"/>
      <c r="D29" s="19"/>
      <c r="E29" s="15"/>
      <c r="F29" s="15"/>
      <c r="G29" s="15"/>
      <c r="H29" s="15"/>
      <c r="I29" s="229" t="s">
        <v>8</v>
      </c>
      <c r="J29" s="229"/>
      <c r="K29" s="229"/>
      <c r="L29" s="229"/>
      <c r="M29" s="229"/>
      <c r="N29" s="229"/>
      <c r="O29" s="21"/>
      <c r="P29" s="15"/>
      <c r="Q29" s="229" t="s">
        <v>9</v>
      </c>
      <c r="R29" s="229"/>
      <c r="S29" s="229"/>
      <c r="T29" s="229"/>
      <c r="U29" s="229"/>
      <c r="V29" s="21"/>
      <c r="W29" s="15"/>
      <c r="X29" s="15"/>
      <c r="Y29" s="15"/>
      <c r="Z29" s="15"/>
      <c r="AA29" s="21" t="s">
        <v>10</v>
      </c>
      <c r="AB29" s="15"/>
      <c r="AC29" s="15"/>
      <c r="AD29" s="15"/>
      <c r="AE29" s="15"/>
      <c r="AF29" s="15"/>
      <c r="AG29" s="15"/>
      <c r="AH29" s="15"/>
    </row>
    <row r="30" spans="1:34" ht="35.25" customHeight="1">
      <c r="A30" s="17" t="s">
        <v>11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</sheetData>
  <sheetProtection selectLockedCells="1" selectUnlockedCells="1"/>
  <mergeCells count="42">
    <mergeCell ref="I29:N29"/>
    <mergeCell ref="Q29:U29"/>
    <mergeCell ref="AA2:AH4"/>
    <mergeCell ref="AA6:AH8"/>
    <mergeCell ref="Y20:AG20"/>
    <mergeCell ref="I22:J22"/>
    <mergeCell ref="I23:J23"/>
    <mergeCell ref="I24:J24"/>
    <mergeCell ref="B16:K16"/>
    <mergeCell ref="B17:K17"/>
    <mergeCell ref="A26:H26"/>
    <mergeCell ref="A28:F28"/>
    <mergeCell ref="I26:J26"/>
    <mergeCell ref="A25:H25"/>
    <mergeCell ref="I25:J25"/>
    <mergeCell ref="A22:H22"/>
    <mergeCell ref="A23:H23"/>
    <mergeCell ref="A24:H24"/>
    <mergeCell ref="B20:K20"/>
    <mergeCell ref="B18:K18"/>
    <mergeCell ref="B19:K19"/>
    <mergeCell ref="Y17:AG17"/>
    <mergeCell ref="Y18:AG18"/>
    <mergeCell ref="Y19:AG19"/>
    <mergeCell ref="Y16:AG16"/>
    <mergeCell ref="Z2:Z4"/>
    <mergeCell ref="U6:U8"/>
    <mergeCell ref="V6:Y8"/>
    <mergeCell ref="Z6:Z8"/>
    <mergeCell ref="A1:S3"/>
    <mergeCell ref="A9:F9"/>
    <mergeCell ref="S9:U9"/>
    <mergeCell ref="A5:M6"/>
    <mergeCell ref="U2:Y4"/>
    <mergeCell ref="A14:A15"/>
    <mergeCell ref="AH14:AH15"/>
    <mergeCell ref="V9:AH9"/>
    <mergeCell ref="L11:M11"/>
    <mergeCell ref="W11:X11"/>
    <mergeCell ref="V13:W13"/>
    <mergeCell ref="M13:N13"/>
    <mergeCell ref="P13:T13"/>
  </mergeCells>
  <hyperlinks>
    <hyperlink ref="AA65532" r:id="rId1" display="ernst-uwe.voelker@gmx.de"/>
    <hyperlink ref="AA65513" r:id="rId2" display="m.ramuenke@t-online.de"/>
    <hyperlink ref="N65532" r:id="rId3" display="ernst-uwe.voelker@gmx.de"/>
    <hyperlink ref="N65513" r:id="rId4" display="m.ramuenke@t-online.de"/>
  </hyperlinks>
  <printOptions/>
  <pageMargins left="0.15" right="0.11811023622047245" top="0.31496062992125984" bottom="0.3937007874015748" header="0.31" footer="0.4"/>
  <pageSetup horizontalDpi="300" verticalDpi="300" orientation="landscape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0"/>
  <sheetViews>
    <sheetView showGridLines="0" showRowColHeaders="0" showZeros="0" tabSelected="1" zoomScale="90" zoomScaleNormal="90" workbookViewId="0" topLeftCell="A1">
      <selection activeCell="O17" sqref="O17"/>
    </sheetView>
  </sheetViews>
  <sheetFormatPr defaultColWidth="11.421875" defaultRowHeight="12.75"/>
  <cols>
    <col min="1" max="1" width="3.421875" style="0" customWidth="1"/>
    <col min="2" max="2" width="3.140625" style="0" customWidth="1"/>
    <col min="3" max="3" width="3.28125" style="0" customWidth="1"/>
    <col min="4" max="4" width="3.140625" style="0" customWidth="1"/>
    <col min="5" max="5" width="2.8515625" style="0" customWidth="1"/>
    <col min="6" max="6" width="3.140625" style="0" customWidth="1"/>
    <col min="7" max="7" width="2.8515625" style="0" customWidth="1"/>
    <col min="8" max="8" width="1.7109375" style="0" customWidth="1"/>
    <col min="9" max="9" width="2.57421875" style="0" customWidth="1"/>
    <col min="10" max="10" width="3.140625" style="0" customWidth="1"/>
    <col min="11" max="11" width="2.8515625" style="0" customWidth="1"/>
    <col min="12" max="15" width="6.28125" style="0" customWidth="1"/>
    <col min="16" max="16" width="7.8515625" style="0" customWidth="1"/>
    <col min="17" max="17" width="6.00390625" style="0" customWidth="1"/>
    <col min="18" max="18" width="3.57421875" style="0" customWidth="1"/>
    <col min="19" max="19" width="6.00390625" style="0" customWidth="1"/>
    <col min="20" max="20" width="7.140625" style="0" customWidth="1"/>
    <col min="21" max="24" width="6.28125" style="0" customWidth="1"/>
    <col min="25" max="25" width="2.8515625" style="0" customWidth="1"/>
    <col min="26" max="26" width="4.421875" style="0" customWidth="1"/>
    <col min="27" max="27" width="2.8515625" style="0" customWidth="1"/>
    <col min="28" max="28" width="1.8515625" style="0" customWidth="1"/>
    <col min="29" max="29" width="2.421875" style="0" customWidth="1"/>
    <col min="30" max="30" width="2.8515625" style="0" customWidth="1"/>
    <col min="31" max="31" width="3.00390625" style="0" customWidth="1"/>
    <col min="32" max="32" width="2.8515625" style="0" customWidth="1"/>
    <col min="33" max="33" width="3.421875" style="0" customWidth="1"/>
    <col min="34" max="34" width="5.8515625" style="0" customWidth="1"/>
  </cols>
  <sheetData>
    <row r="1" spans="1:34" ht="12.7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1"/>
      <c r="U1" s="1"/>
      <c r="V1" s="1"/>
      <c r="W1" s="1"/>
      <c r="X1" s="1"/>
      <c r="Y1" s="1"/>
      <c r="Z1" s="2"/>
      <c r="AA1" s="1"/>
      <c r="AB1" s="1"/>
      <c r="AC1" s="1"/>
      <c r="AD1" s="1"/>
      <c r="AE1" s="1"/>
      <c r="AF1" s="1"/>
      <c r="AG1" s="1"/>
      <c r="AH1" s="1"/>
    </row>
    <row r="2" spans="1:34" ht="8.2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1"/>
      <c r="U2" s="202" t="s">
        <v>160</v>
      </c>
      <c r="V2" s="203"/>
      <c r="W2" s="203"/>
      <c r="X2" s="203"/>
      <c r="Y2" s="204"/>
      <c r="Z2" s="190" t="s">
        <v>13</v>
      </c>
      <c r="AA2" s="169" t="s">
        <v>143</v>
      </c>
      <c r="AB2" s="167"/>
      <c r="AC2" s="167"/>
      <c r="AD2" s="167"/>
      <c r="AE2" s="167"/>
      <c r="AF2" s="167"/>
      <c r="AG2" s="167"/>
      <c r="AH2" s="168"/>
    </row>
    <row r="3" spans="1:34" ht="6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"/>
      <c r="U3" s="205"/>
      <c r="V3" s="206"/>
      <c r="W3" s="206"/>
      <c r="X3" s="206"/>
      <c r="Y3" s="207"/>
      <c r="Z3" s="191"/>
      <c r="AA3" s="180"/>
      <c r="AB3" s="181"/>
      <c r="AC3" s="181"/>
      <c r="AD3" s="181"/>
      <c r="AE3" s="181"/>
      <c r="AF3" s="181"/>
      <c r="AG3" s="181"/>
      <c r="AH3" s="182"/>
    </row>
    <row r="4" spans="1:34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08"/>
      <c r="V4" s="209"/>
      <c r="W4" s="209"/>
      <c r="X4" s="209"/>
      <c r="Y4" s="210"/>
      <c r="Z4" s="192"/>
      <c r="AA4" s="183"/>
      <c r="AB4" s="184"/>
      <c r="AC4" s="184"/>
      <c r="AD4" s="184"/>
      <c r="AE4" s="184"/>
      <c r="AF4" s="184"/>
      <c r="AG4" s="184"/>
      <c r="AH4" s="185"/>
    </row>
    <row r="5" spans="1:34" ht="9.75" customHeight="1">
      <c r="A5" s="213" t="s">
        <v>84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5"/>
      <c r="N5" s="1"/>
      <c r="O5" s="1"/>
      <c r="P5" s="1"/>
      <c r="Q5" s="1"/>
      <c r="R5" s="1"/>
      <c r="S5" s="1"/>
      <c r="T5" s="1"/>
      <c r="U5" s="22"/>
      <c r="V5" s="22"/>
      <c r="W5" s="22"/>
      <c r="X5" s="22"/>
      <c r="Y5" s="22"/>
      <c r="Z5" s="22"/>
      <c r="AA5" s="23"/>
      <c r="AB5" s="23"/>
      <c r="AC5" s="23"/>
      <c r="AD5" s="23"/>
      <c r="AE5" s="23"/>
      <c r="AF5" s="23"/>
      <c r="AG5" s="23"/>
      <c r="AH5" s="1"/>
    </row>
    <row r="6" spans="1:34" ht="7.5" customHeight="1">
      <c r="A6" s="216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8"/>
      <c r="N6" s="1"/>
      <c r="O6" s="1"/>
      <c r="P6" s="1"/>
      <c r="Q6" s="1"/>
      <c r="R6" s="1"/>
      <c r="S6" s="1"/>
      <c r="T6" s="1"/>
      <c r="U6" s="219" t="s">
        <v>14</v>
      </c>
      <c r="V6" s="193">
        <v>41664</v>
      </c>
      <c r="W6" s="194"/>
      <c r="X6" s="194"/>
      <c r="Y6" s="195"/>
      <c r="Z6" s="190" t="s">
        <v>15</v>
      </c>
      <c r="AA6" s="186" t="s">
        <v>162</v>
      </c>
      <c r="AB6" s="186"/>
      <c r="AC6" s="186"/>
      <c r="AD6" s="186"/>
      <c r="AE6" s="186"/>
      <c r="AF6" s="186"/>
      <c r="AG6" s="186"/>
      <c r="AH6" s="187"/>
    </row>
    <row r="7" spans="1:34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20"/>
      <c r="V7" s="193"/>
      <c r="W7" s="194"/>
      <c r="X7" s="194"/>
      <c r="Y7" s="195"/>
      <c r="Z7" s="191"/>
      <c r="AA7" s="186"/>
      <c r="AB7" s="186"/>
      <c r="AC7" s="186"/>
      <c r="AD7" s="186"/>
      <c r="AE7" s="186"/>
      <c r="AF7" s="186"/>
      <c r="AG7" s="186"/>
      <c r="AH7" s="187"/>
    </row>
    <row r="8" spans="1:34" ht="6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21"/>
      <c r="V8" s="196"/>
      <c r="W8" s="197"/>
      <c r="X8" s="197"/>
      <c r="Y8" s="198"/>
      <c r="Z8" s="192"/>
      <c r="AA8" s="188"/>
      <c r="AB8" s="188"/>
      <c r="AC8" s="188"/>
      <c r="AD8" s="188"/>
      <c r="AE8" s="188"/>
      <c r="AF8" s="188"/>
      <c r="AG8" s="188"/>
      <c r="AH8" s="189"/>
    </row>
    <row r="9" spans="1:34" ht="39" customHeight="1">
      <c r="A9" s="211" t="s">
        <v>1</v>
      </c>
      <c r="B9" s="212"/>
      <c r="C9" s="212"/>
      <c r="D9" s="212"/>
      <c r="E9" s="212"/>
      <c r="F9" s="212"/>
      <c r="G9" s="233" t="str">
        <f>Setzliste!A70</f>
        <v>SV Bothel</v>
      </c>
      <c r="H9" s="233"/>
      <c r="I9" s="233"/>
      <c r="J9" s="233"/>
      <c r="K9" s="233"/>
      <c r="L9" s="233"/>
      <c r="M9" s="233"/>
      <c r="N9" s="233"/>
      <c r="O9" s="233"/>
      <c r="P9" s="133"/>
      <c r="Q9" s="133"/>
      <c r="R9" s="1"/>
      <c r="S9" s="211" t="s">
        <v>2</v>
      </c>
      <c r="T9" s="211"/>
      <c r="U9" s="211"/>
      <c r="V9" s="136" t="str">
        <f>Setzliste!A83</f>
        <v>SK Vorbrück</v>
      </c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3"/>
    </row>
    <row r="10" spans="1:34" ht="7.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8.5" customHeight="1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23">
        <f>SUM(Q16:Q20)</f>
        <v>4.0001</v>
      </c>
      <c r="M11" s="224"/>
      <c r="N11" s="34"/>
      <c r="O11" s="34"/>
      <c r="P11" s="3"/>
      <c r="Q11" s="3"/>
      <c r="R11" s="4" t="s">
        <v>3</v>
      </c>
      <c r="S11" s="3"/>
      <c r="T11" s="3"/>
      <c r="U11" s="34"/>
      <c r="V11" s="34"/>
      <c r="W11" s="223">
        <f>SUM(S16:S20)</f>
        <v>1.0004</v>
      </c>
      <c r="X11" s="224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2" customHeight="1" thickTop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  <c r="M13" s="225" t="s">
        <v>4</v>
      </c>
      <c r="N13" s="225"/>
      <c r="O13" s="3"/>
      <c r="P13" s="226" t="s">
        <v>5</v>
      </c>
      <c r="Q13" s="227"/>
      <c r="R13" s="227"/>
      <c r="S13" s="227"/>
      <c r="T13" s="228"/>
      <c r="U13" s="3"/>
      <c r="V13" s="225" t="s">
        <v>4</v>
      </c>
      <c r="W13" s="225"/>
      <c r="X13" s="3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8">
      <c r="A14" s="230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5">
        <v>1</v>
      </c>
      <c r="M14" s="5">
        <v>2</v>
      </c>
      <c r="N14" s="5">
        <v>3</v>
      </c>
      <c r="O14" s="5">
        <v>4</v>
      </c>
      <c r="P14" s="7" t="s">
        <v>6</v>
      </c>
      <c r="Q14" s="3"/>
      <c r="R14" s="3"/>
      <c r="S14" s="3"/>
      <c r="T14" s="5" t="s">
        <v>6</v>
      </c>
      <c r="U14" s="5">
        <v>4</v>
      </c>
      <c r="V14" s="5">
        <v>3</v>
      </c>
      <c r="W14" s="5">
        <v>2</v>
      </c>
      <c r="X14" s="7">
        <v>1</v>
      </c>
      <c r="Y14" s="1"/>
      <c r="Z14" s="1"/>
      <c r="AA14" s="1"/>
      <c r="AB14" s="1"/>
      <c r="AC14" s="1"/>
      <c r="AD14" s="1"/>
      <c r="AE14" s="1"/>
      <c r="AF14" s="1"/>
      <c r="AG14" s="1"/>
      <c r="AH14" s="230" t="s">
        <v>36</v>
      </c>
    </row>
    <row r="15" spans="1:34" ht="6.75" customHeight="1">
      <c r="A15" s="231"/>
      <c r="B15" s="1"/>
      <c r="C15" s="1"/>
      <c r="D15" s="1"/>
      <c r="E15" s="1"/>
      <c r="F15" s="1"/>
      <c r="G15" s="1"/>
      <c r="H15" s="1"/>
      <c r="I15" s="1"/>
      <c r="J15" s="1"/>
      <c r="K15" s="1"/>
      <c r="L15" s="9"/>
      <c r="M15" s="9"/>
      <c r="N15" s="9"/>
      <c r="O15" s="9"/>
      <c r="P15" s="10"/>
      <c r="Q15" s="11"/>
      <c r="R15" s="1"/>
      <c r="S15" s="8"/>
      <c r="T15" s="10"/>
      <c r="U15" s="9"/>
      <c r="V15" s="9"/>
      <c r="W15" s="9"/>
      <c r="X15" s="33"/>
      <c r="Y15" s="1"/>
      <c r="Z15" s="1"/>
      <c r="AA15" s="1"/>
      <c r="AB15" s="1"/>
      <c r="AC15" s="1"/>
      <c r="AD15" s="1"/>
      <c r="AE15" s="1"/>
      <c r="AF15" s="1"/>
      <c r="AG15" s="1"/>
      <c r="AH15" s="231"/>
    </row>
    <row r="16" spans="1:34" ht="23.25">
      <c r="A16" s="12">
        <v>1</v>
      </c>
      <c r="B16" s="172" t="str">
        <f>Setzliste!B72</f>
        <v>Thomas Kröger</v>
      </c>
      <c r="C16" s="173"/>
      <c r="D16" s="173"/>
      <c r="E16" s="173"/>
      <c r="F16" s="173"/>
      <c r="G16" s="173"/>
      <c r="H16" s="173"/>
      <c r="I16" s="173"/>
      <c r="J16" s="173"/>
      <c r="K16" s="174"/>
      <c r="L16" s="26">
        <v>90</v>
      </c>
      <c r="M16" s="26">
        <v>92</v>
      </c>
      <c r="N16" s="26">
        <v>92</v>
      </c>
      <c r="O16" s="26">
        <v>89</v>
      </c>
      <c r="P16" s="18">
        <f>SUM(L16:O16)</f>
        <v>363</v>
      </c>
      <c r="Q16" s="6">
        <f>IF(P16&gt;T16,1,IF(T16&gt;P16,0.0001,Q22))</f>
        <v>1</v>
      </c>
      <c r="R16" s="13" t="s">
        <v>3</v>
      </c>
      <c r="S16" s="14">
        <f>IF(T16&gt;P16,1,IF(P16&gt;T16,0.0001,S22))</f>
        <v>0.0001</v>
      </c>
      <c r="T16" s="18">
        <f>SUM(U16:X16)</f>
        <v>359</v>
      </c>
      <c r="U16" s="26">
        <v>91</v>
      </c>
      <c r="V16" s="26">
        <v>89</v>
      </c>
      <c r="W16" s="26">
        <v>88</v>
      </c>
      <c r="X16" s="26">
        <v>91</v>
      </c>
      <c r="Y16" s="172" t="str">
        <f>Setzliste!B85</f>
        <v>Klaus-Dieter Diercks</v>
      </c>
      <c r="Z16" s="173"/>
      <c r="AA16" s="173"/>
      <c r="AB16" s="173"/>
      <c r="AC16" s="173"/>
      <c r="AD16" s="173"/>
      <c r="AE16" s="173"/>
      <c r="AF16" s="173"/>
      <c r="AG16" s="174"/>
      <c r="AH16" s="12">
        <v>2</v>
      </c>
    </row>
    <row r="17" spans="1:34" ht="23.25">
      <c r="A17" s="12">
        <v>3</v>
      </c>
      <c r="B17" s="172" t="str">
        <f>Setzliste!B73</f>
        <v>Dirk Precht</v>
      </c>
      <c r="C17" s="173"/>
      <c r="D17" s="173"/>
      <c r="E17" s="173"/>
      <c r="F17" s="173"/>
      <c r="G17" s="173"/>
      <c r="H17" s="173"/>
      <c r="I17" s="173"/>
      <c r="J17" s="173"/>
      <c r="K17" s="174"/>
      <c r="L17" s="24">
        <v>93</v>
      </c>
      <c r="M17" s="24">
        <v>86</v>
      </c>
      <c r="N17" s="24">
        <v>86</v>
      </c>
      <c r="O17" s="24">
        <v>87</v>
      </c>
      <c r="P17" s="18">
        <f>SUM(L17:O17)</f>
        <v>352</v>
      </c>
      <c r="Q17" s="6">
        <f>IF(P17&gt;T17,1,IF(T17&gt;P17,0.0001,Q23))</f>
        <v>1</v>
      </c>
      <c r="R17" s="13" t="s">
        <v>3</v>
      </c>
      <c r="S17" s="14">
        <f>IF(T17&gt;P17,1,IF(P17&gt;T17,0.0001,S23))</f>
        <v>0.0001</v>
      </c>
      <c r="T17" s="18">
        <f>SUM(U17:X17)</f>
        <v>340</v>
      </c>
      <c r="U17" s="24">
        <v>87</v>
      </c>
      <c r="V17" s="24">
        <v>85</v>
      </c>
      <c r="W17" s="24">
        <v>86</v>
      </c>
      <c r="X17" s="24">
        <v>82</v>
      </c>
      <c r="Y17" s="172" t="str">
        <f>Setzliste!B86</f>
        <v>Tanja Behning</v>
      </c>
      <c r="Z17" s="173"/>
      <c r="AA17" s="173"/>
      <c r="AB17" s="173"/>
      <c r="AC17" s="173"/>
      <c r="AD17" s="173"/>
      <c r="AE17" s="173"/>
      <c r="AF17" s="173"/>
      <c r="AG17" s="174"/>
      <c r="AH17" s="12">
        <v>4</v>
      </c>
    </row>
    <row r="18" spans="1:34" ht="23.25">
      <c r="A18" s="12">
        <v>5</v>
      </c>
      <c r="B18" s="172" t="str">
        <f>Setzliste!B74</f>
        <v>Steffen-Hendrik Kröger</v>
      </c>
      <c r="C18" s="173"/>
      <c r="D18" s="173"/>
      <c r="E18" s="173"/>
      <c r="F18" s="173"/>
      <c r="G18" s="173"/>
      <c r="H18" s="173"/>
      <c r="I18" s="173"/>
      <c r="J18" s="173"/>
      <c r="K18" s="174"/>
      <c r="L18" s="24">
        <v>81</v>
      </c>
      <c r="M18" s="24">
        <v>88</v>
      </c>
      <c r="N18" s="24">
        <v>87</v>
      </c>
      <c r="O18" s="24">
        <v>82</v>
      </c>
      <c r="P18" s="18">
        <f>SUM(L18:O18)</f>
        <v>338</v>
      </c>
      <c r="Q18" s="6">
        <f>IF(P18&gt;T18,1,IF(T18&gt;P18,0.0001,Q24))</f>
        <v>0.0001</v>
      </c>
      <c r="R18" s="13" t="s">
        <v>3</v>
      </c>
      <c r="S18" s="14">
        <f>IF(T18&gt;P18,1,IF(P18&gt;T18,0.0001,S24))</f>
        <v>1</v>
      </c>
      <c r="T18" s="18">
        <f>SUM(U18:X18)</f>
        <v>341</v>
      </c>
      <c r="U18" s="24">
        <v>90</v>
      </c>
      <c r="V18" s="24">
        <v>84</v>
      </c>
      <c r="W18" s="24">
        <v>85</v>
      </c>
      <c r="X18" s="24">
        <v>82</v>
      </c>
      <c r="Y18" s="172" t="str">
        <f>Setzliste!B87</f>
        <v>Tanja Mühlberg</v>
      </c>
      <c r="Z18" s="173"/>
      <c r="AA18" s="173"/>
      <c r="AB18" s="173"/>
      <c r="AC18" s="173"/>
      <c r="AD18" s="173"/>
      <c r="AE18" s="173"/>
      <c r="AF18" s="173"/>
      <c r="AG18" s="174"/>
      <c r="AH18" s="12">
        <v>6</v>
      </c>
    </row>
    <row r="19" spans="1:34" ht="23.25">
      <c r="A19" s="12">
        <v>7</v>
      </c>
      <c r="B19" s="172" t="str">
        <f>Setzliste!B75</f>
        <v>Nadine Cordes</v>
      </c>
      <c r="C19" s="173"/>
      <c r="D19" s="173"/>
      <c r="E19" s="173"/>
      <c r="F19" s="173"/>
      <c r="G19" s="173"/>
      <c r="H19" s="173"/>
      <c r="I19" s="173"/>
      <c r="J19" s="173"/>
      <c r="K19" s="174"/>
      <c r="L19" s="24">
        <v>91</v>
      </c>
      <c r="M19" s="24">
        <v>88</v>
      </c>
      <c r="N19" s="24">
        <v>89</v>
      </c>
      <c r="O19" s="24">
        <v>90</v>
      </c>
      <c r="P19" s="18">
        <f>SUM(L19:O19)</f>
        <v>358</v>
      </c>
      <c r="Q19" s="6">
        <f>IF(P19&gt;T19,1,IF(T19&gt;P19,0.0001,Q25))</f>
        <v>1</v>
      </c>
      <c r="R19" s="13" t="s">
        <v>3</v>
      </c>
      <c r="S19" s="14">
        <f>IF(T19&gt;P19,1,IF(P19&gt;T19,0.0001,S25))</f>
        <v>0.0001</v>
      </c>
      <c r="T19" s="18">
        <f>SUM(U19:X19)</f>
        <v>311</v>
      </c>
      <c r="U19" s="24">
        <v>73</v>
      </c>
      <c r="V19" s="24">
        <v>79</v>
      </c>
      <c r="W19" s="24">
        <v>75</v>
      </c>
      <c r="X19" s="24">
        <v>84</v>
      </c>
      <c r="Y19" s="172" t="str">
        <f>Setzliste!B89</f>
        <v>Klaus Dewanz</v>
      </c>
      <c r="Z19" s="173"/>
      <c r="AA19" s="173"/>
      <c r="AB19" s="173"/>
      <c r="AC19" s="173"/>
      <c r="AD19" s="173"/>
      <c r="AE19" s="173"/>
      <c r="AF19" s="173"/>
      <c r="AG19" s="174"/>
      <c r="AH19" s="12">
        <v>8</v>
      </c>
    </row>
    <row r="20" spans="1:34" ht="23.25">
      <c r="A20" s="35">
        <v>9</v>
      </c>
      <c r="B20" s="172" t="str">
        <f>Setzliste!B76</f>
        <v>Jan Badenhop</v>
      </c>
      <c r="C20" s="173"/>
      <c r="D20" s="173"/>
      <c r="E20" s="173"/>
      <c r="F20" s="173"/>
      <c r="G20" s="173"/>
      <c r="H20" s="173"/>
      <c r="I20" s="173"/>
      <c r="J20" s="173"/>
      <c r="K20" s="174"/>
      <c r="L20" s="36">
        <v>89</v>
      </c>
      <c r="M20" s="36">
        <v>89</v>
      </c>
      <c r="N20" s="36">
        <v>87</v>
      </c>
      <c r="O20" s="36">
        <v>85</v>
      </c>
      <c r="P20" s="18">
        <f>SUM(L20:O20)</f>
        <v>350</v>
      </c>
      <c r="Q20" s="6">
        <f>IF(P20&gt;T20,1,IF(T20&gt;P20,0.0001,Q26))</f>
        <v>1</v>
      </c>
      <c r="R20" s="37" t="s">
        <v>3</v>
      </c>
      <c r="S20" s="25">
        <f>IF(T20&gt;P20,1,IF(P20&gt;T20,0.0001,S26))</f>
        <v>0.0001</v>
      </c>
      <c r="T20" s="18">
        <f>SUM(U20:X20)</f>
        <v>334</v>
      </c>
      <c r="U20" s="36">
        <v>84</v>
      </c>
      <c r="V20" s="36">
        <v>86</v>
      </c>
      <c r="W20" s="36">
        <v>88</v>
      </c>
      <c r="X20" s="36">
        <v>76</v>
      </c>
      <c r="Y20" s="172" t="str">
        <f>Setzliste!B90</f>
        <v>Mathias Bolm</v>
      </c>
      <c r="Z20" s="173"/>
      <c r="AA20" s="173"/>
      <c r="AB20" s="173"/>
      <c r="AC20" s="173"/>
      <c r="AD20" s="173"/>
      <c r="AE20" s="173"/>
      <c r="AF20" s="173"/>
      <c r="AG20" s="174"/>
      <c r="AH20" s="35">
        <v>10</v>
      </c>
    </row>
    <row r="21" spans="1:34" ht="24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2" t="s">
        <v>16</v>
      </c>
      <c r="M21" s="32" t="s">
        <v>17</v>
      </c>
      <c r="N21" s="32" t="s">
        <v>18</v>
      </c>
      <c r="O21" s="32" t="s">
        <v>19</v>
      </c>
      <c r="P21" s="15"/>
      <c r="Q21" s="15"/>
      <c r="R21" s="3"/>
      <c r="S21" s="3"/>
      <c r="T21" s="3"/>
      <c r="U21" s="32" t="s">
        <v>16</v>
      </c>
      <c r="V21" s="32" t="s">
        <v>17</v>
      </c>
      <c r="W21" s="32" t="s">
        <v>18</v>
      </c>
      <c r="X21" s="32" t="s">
        <v>19</v>
      </c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8">
      <c r="A22" s="177" t="s">
        <v>7</v>
      </c>
      <c r="B22" s="177"/>
      <c r="C22" s="177"/>
      <c r="D22" s="177"/>
      <c r="E22" s="177"/>
      <c r="F22" s="177"/>
      <c r="G22" s="177"/>
      <c r="H22" s="178"/>
      <c r="I22" s="175">
        <v>1</v>
      </c>
      <c r="J22" s="176"/>
      <c r="K22" s="1"/>
      <c r="L22" s="27"/>
      <c r="M22" s="27"/>
      <c r="N22" s="27"/>
      <c r="O22" s="28"/>
      <c r="P22" s="30">
        <f>SUM(L22:O22)</f>
        <v>0</v>
      </c>
      <c r="Q22" s="31">
        <f>IF(P22&gt;T22,1,IF(P22&gt;1,0.0001,0))</f>
        <v>0</v>
      </c>
      <c r="R22" s="16"/>
      <c r="S22" s="31">
        <f>IF(T22&gt;P22,1,IF(T22&gt;1,0.0001,0))</f>
        <v>0</v>
      </c>
      <c r="T22" s="30">
        <f>SUM(U22:X22)</f>
        <v>0</v>
      </c>
      <c r="U22" s="27"/>
      <c r="V22" s="27"/>
      <c r="W22" s="27"/>
      <c r="X22" s="28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8">
      <c r="A23" s="177" t="s">
        <v>7</v>
      </c>
      <c r="B23" s="177"/>
      <c r="C23" s="177"/>
      <c r="D23" s="177"/>
      <c r="E23" s="177"/>
      <c r="F23" s="177"/>
      <c r="G23" s="177"/>
      <c r="H23" s="178"/>
      <c r="I23" s="175">
        <v>2</v>
      </c>
      <c r="J23" s="176"/>
      <c r="K23" s="1"/>
      <c r="L23" s="27"/>
      <c r="M23" s="27"/>
      <c r="N23" s="27"/>
      <c r="O23" s="28"/>
      <c r="P23" s="30">
        <f>SUM(L23:O23)</f>
        <v>0</v>
      </c>
      <c r="Q23" s="31">
        <f>IF(P23&gt;T23,1,IF(P23&gt;1,0.0001,0))</f>
        <v>0</v>
      </c>
      <c r="R23" s="16"/>
      <c r="S23" s="31">
        <f>IF(T23&gt;P23,1,IF(T23&gt;1,0.0001,0))</f>
        <v>0</v>
      </c>
      <c r="T23" s="30">
        <f>SUM(U23:X23)</f>
        <v>0</v>
      </c>
      <c r="U23" s="27"/>
      <c r="V23" s="27"/>
      <c r="W23" s="27"/>
      <c r="X23" s="28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8">
      <c r="A24" s="177" t="s">
        <v>7</v>
      </c>
      <c r="B24" s="177"/>
      <c r="C24" s="177"/>
      <c r="D24" s="177"/>
      <c r="E24" s="177"/>
      <c r="F24" s="177"/>
      <c r="G24" s="177"/>
      <c r="H24" s="178"/>
      <c r="I24" s="175">
        <v>3</v>
      </c>
      <c r="J24" s="176"/>
      <c r="K24" s="1"/>
      <c r="L24" s="27"/>
      <c r="M24" s="27"/>
      <c r="N24" s="27"/>
      <c r="O24" s="28"/>
      <c r="P24" s="30">
        <f>SUM(L24:O24)</f>
        <v>0</v>
      </c>
      <c r="Q24" s="31">
        <f>IF(P24&gt;T24,1,IF(P24&gt;1,0.0001,0))</f>
        <v>0</v>
      </c>
      <c r="R24" s="16"/>
      <c r="S24" s="31">
        <f>IF(T24&gt;P24,1,IF(T24&gt;1,0.0001,0))</f>
        <v>0</v>
      </c>
      <c r="T24" s="30">
        <f>SUM(U24:X24)</f>
        <v>0</v>
      </c>
      <c r="U24" s="27"/>
      <c r="V24" s="27"/>
      <c r="W24" s="27"/>
      <c r="X24" s="28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8">
      <c r="A25" s="177" t="s">
        <v>7</v>
      </c>
      <c r="B25" s="177"/>
      <c r="C25" s="177"/>
      <c r="D25" s="177"/>
      <c r="E25" s="177"/>
      <c r="F25" s="177"/>
      <c r="G25" s="177"/>
      <c r="H25" s="178"/>
      <c r="I25" s="175">
        <v>4</v>
      </c>
      <c r="J25" s="176"/>
      <c r="K25" s="1"/>
      <c r="L25" s="27"/>
      <c r="M25" s="27"/>
      <c r="N25" s="27"/>
      <c r="O25" s="28"/>
      <c r="P25" s="30">
        <f>SUM(L25:O25)</f>
        <v>0</v>
      </c>
      <c r="Q25" s="31">
        <f>IF(P25&gt;T25,1,IF(P25&gt;1,0.0001,0))</f>
        <v>0</v>
      </c>
      <c r="R25" s="16"/>
      <c r="S25" s="31">
        <f>IF(T25&gt;P25,1,IF(T25&gt;1,0.0001,0))</f>
        <v>0</v>
      </c>
      <c r="T25" s="30">
        <f>SUM(U25:X25)</f>
        <v>0</v>
      </c>
      <c r="U25" s="27"/>
      <c r="V25" s="27"/>
      <c r="W25" s="27"/>
      <c r="X25" s="28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8">
      <c r="A26" s="177" t="s">
        <v>7</v>
      </c>
      <c r="B26" s="177"/>
      <c r="C26" s="177"/>
      <c r="D26" s="177"/>
      <c r="E26" s="177"/>
      <c r="F26" s="177"/>
      <c r="G26" s="177"/>
      <c r="H26" s="178"/>
      <c r="I26" s="170">
        <v>5</v>
      </c>
      <c r="J26" s="171"/>
      <c r="K26" s="1"/>
      <c r="L26" s="29"/>
      <c r="M26" s="29"/>
      <c r="N26" s="28"/>
      <c r="O26" s="28"/>
      <c r="P26" s="30">
        <f>SUM(L26:O26)</f>
        <v>0</v>
      </c>
      <c r="Q26" s="31">
        <f>IF(P26&gt;T26,1,IF(P26&gt;1,0.0001,0))</f>
        <v>0</v>
      </c>
      <c r="R26" s="16"/>
      <c r="S26" s="31">
        <f>IF(T26&gt;P26,1,IF(T26&gt;1,0.0001,0))</f>
        <v>0</v>
      </c>
      <c r="T26" s="30">
        <f>SUM(U26:X26)</f>
        <v>0</v>
      </c>
      <c r="U26" s="29"/>
      <c r="V26" s="29"/>
      <c r="W26" s="28"/>
      <c r="X26" s="28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33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35.25" customHeight="1">
      <c r="A28" s="179"/>
      <c r="B28" s="179"/>
      <c r="C28" s="179"/>
      <c r="D28" s="179"/>
      <c r="E28" s="179"/>
      <c r="F28" s="179"/>
      <c r="G28" s="52"/>
      <c r="H28" s="52"/>
      <c r="I28" s="53"/>
      <c r="J28" s="52"/>
      <c r="K28" s="54"/>
      <c r="L28" s="54"/>
      <c r="M28" s="54"/>
      <c r="N28" s="54"/>
      <c r="O28" s="15"/>
      <c r="P28" s="15"/>
      <c r="Q28" s="54"/>
      <c r="R28" s="54"/>
      <c r="S28" s="54"/>
      <c r="T28" s="54"/>
      <c r="U28" s="54"/>
      <c r="V28" s="15"/>
      <c r="W28" s="15"/>
      <c r="X28" s="15"/>
      <c r="Y28" s="15"/>
      <c r="Z28" s="54"/>
      <c r="AA28" s="54"/>
      <c r="AB28" s="54"/>
      <c r="AC28" s="54"/>
      <c r="AD28" s="54"/>
      <c r="AE28" s="54"/>
      <c r="AF28" s="54"/>
      <c r="AG28" s="54"/>
      <c r="AH28" s="54"/>
    </row>
    <row r="29" spans="1:34" ht="23.25" customHeight="1">
      <c r="A29" s="19"/>
      <c r="B29" s="19"/>
      <c r="C29" s="19"/>
      <c r="D29" s="19"/>
      <c r="E29" s="15"/>
      <c r="F29" s="15"/>
      <c r="G29" s="15"/>
      <c r="H29" s="15"/>
      <c r="I29" s="229" t="s">
        <v>8</v>
      </c>
      <c r="J29" s="229"/>
      <c r="K29" s="229"/>
      <c r="L29" s="229"/>
      <c r="M29" s="229"/>
      <c r="N29" s="229"/>
      <c r="O29" s="21"/>
      <c r="P29" s="15"/>
      <c r="Q29" s="229" t="s">
        <v>9</v>
      </c>
      <c r="R29" s="229"/>
      <c r="S29" s="229"/>
      <c r="T29" s="229"/>
      <c r="U29" s="229"/>
      <c r="V29" s="21"/>
      <c r="W29" s="15"/>
      <c r="X29" s="15"/>
      <c r="Y29" s="15"/>
      <c r="Z29" s="15"/>
      <c r="AA29" s="21" t="s">
        <v>10</v>
      </c>
      <c r="AB29" s="15"/>
      <c r="AC29" s="15"/>
      <c r="AD29" s="15"/>
      <c r="AE29" s="15"/>
      <c r="AF29" s="15"/>
      <c r="AG29" s="15"/>
      <c r="AH29" s="15"/>
    </row>
    <row r="30" spans="1:34" ht="35.25" customHeight="1">
      <c r="A30" s="17" t="s">
        <v>11</v>
      </c>
      <c r="B30" s="20"/>
      <c r="C30" s="20"/>
      <c r="D30" s="20"/>
      <c r="E30" s="20"/>
      <c r="F30" s="20"/>
      <c r="G30" s="20"/>
      <c r="H30" s="20"/>
      <c r="I30" s="55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</sheetData>
  <sheetProtection selectLockedCells="1" selectUnlockedCells="1"/>
  <mergeCells count="42">
    <mergeCell ref="G9:O9"/>
    <mergeCell ref="I29:N29"/>
    <mergeCell ref="Q29:U29"/>
    <mergeCell ref="AA2:AH4"/>
    <mergeCell ref="AA6:AH8"/>
    <mergeCell ref="A1:S3"/>
    <mergeCell ref="S9:U9"/>
    <mergeCell ref="A5:M6"/>
    <mergeCell ref="U2:Y4"/>
    <mergeCell ref="Z2:Z4"/>
    <mergeCell ref="U6:U8"/>
    <mergeCell ref="A14:A15"/>
    <mergeCell ref="AH14:AH15"/>
    <mergeCell ref="L11:M11"/>
    <mergeCell ref="W11:X11"/>
    <mergeCell ref="V13:W13"/>
    <mergeCell ref="M13:N13"/>
    <mergeCell ref="P13:T13"/>
    <mergeCell ref="A9:F9"/>
    <mergeCell ref="V6:Y8"/>
    <mergeCell ref="Z6:Z8"/>
    <mergeCell ref="Y17:AG17"/>
    <mergeCell ref="Y18:AG18"/>
    <mergeCell ref="Y19:AG19"/>
    <mergeCell ref="Y16:AG16"/>
    <mergeCell ref="B16:K16"/>
    <mergeCell ref="B17:K17"/>
    <mergeCell ref="B18:K18"/>
    <mergeCell ref="B19:K19"/>
    <mergeCell ref="A22:H22"/>
    <mergeCell ref="A23:H23"/>
    <mergeCell ref="A24:H24"/>
    <mergeCell ref="B20:K20"/>
    <mergeCell ref="Y20:AG20"/>
    <mergeCell ref="I25:J25"/>
    <mergeCell ref="I22:J22"/>
    <mergeCell ref="I23:J23"/>
    <mergeCell ref="I24:J24"/>
    <mergeCell ref="A26:H26"/>
    <mergeCell ref="A28:F28"/>
    <mergeCell ref="I26:J26"/>
    <mergeCell ref="A25:H25"/>
  </mergeCells>
  <hyperlinks>
    <hyperlink ref="N65531" r:id="rId1" display="ernst-uwe.voelker@gmx.de"/>
    <hyperlink ref="N65512" r:id="rId2" display="m.ramuenke@t-online.de"/>
    <hyperlink ref="AA65531" r:id="rId3" display="ernst-uwe.voelker@gmx.de"/>
    <hyperlink ref="AA65512" r:id="rId4" display="m.ramuenke@t-online.de"/>
  </hyperlinks>
  <printOptions/>
  <pageMargins left="0.15" right="0.11811023622047245" top="0.31496062992125984" bottom="0.3937007874015748" header="0.31" footer="0.4"/>
  <pageSetup horizontalDpi="300" verticalDpi="300" orientation="landscape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showGridLines="0" showRowColHeaders="0" showZeros="0" zoomScale="90" zoomScaleNormal="90" workbookViewId="0" topLeftCell="A1">
      <selection activeCell="V24" sqref="V24"/>
    </sheetView>
  </sheetViews>
  <sheetFormatPr defaultColWidth="11.421875" defaultRowHeight="12.75"/>
  <cols>
    <col min="1" max="1" width="4.28125" style="0" customWidth="1"/>
    <col min="2" max="2" width="3.140625" style="0" customWidth="1"/>
    <col min="3" max="3" width="3.28125" style="0" customWidth="1"/>
    <col min="4" max="4" width="3.140625" style="0" customWidth="1"/>
    <col min="5" max="5" width="2.8515625" style="0" customWidth="1"/>
    <col min="6" max="6" width="3.140625" style="0" customWidth="1"/>
    <col min="7" max="7" width="2.8515625" style="0" customWidth="1"/>
    <col min="8" max="8" width="1.7109375" style="0" customWidth="1"/>
    <col min="9" max="9" width="2.57421875" style="0" customWidth="1"/>
    <col min="10" max="10" width="3.140625" style="0" customWidth="1"/>
    <col min="11" max="11" width="2.8515625" style="0" customWidth="1"/>
    <col min="12" max="15" width="6.28125" style="0" customWidth="1"/>
    <col min="16" max="16" width="7.8515625" style="0" customWidth="1"/>
    <col min="17" max="17" width="6.00390625" style="0" customWidth="1"/>
    <col min="18" max="18" width="3.57421875" style="0" customWidth="1"/>
    <col min="19" max="19" width="6.00390625" style="0" customWidth="1"/>
    <col min="20" max="20" width="7.140625" style="0" customWidth="1"/>
    <col min="21" max="24" width="6.28125" style="0" customWidth="1"/>
    <col min="25" max="25" width="2.8515625" style="0" customWidth="1"/>
    <col min="26" max="26" width="4.421875" style="0" customWidth="1"/>
    <col min="27" max="27" width="2.8515625" style="0" customWidth="1"/>
    <col min="28" max="28" width="1.8515625" style="0" customWidth="1"/>
    <col min="29" max="29" width="2.421875" style="0" customWidth="1"/>
    <col min="30" max="30" width="2.8515625" style="0" customWidth="1"/>
    <col min="31" max="31" width="3.00390625" style="0" customWidth="1"/>
    <col min="32" max="32" width="2.8515625" style="0" customWidth="1"/>
    <col min="33" max="33" width="3.421875" style="0" customWidth="1"/>
    <col min="34" max="34" width="5.8515625" style="0" customWidth="1"/>
  </cols>
  <sheetData>
    <row r="1" spans="1:34" ht="12.7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1"/>
      <c r="U1" s="1"/>
      <c r="V1" s="1"/>
      <c r="W1" s="1"/>
      <c r="X1" s="1"/>
      <c r="Y1" s="1"/>
      <c r="Z1" s="2"/>
      <c r="AA1" s="1"/>
      <c r="AB1" s="1"/>
      <c r="AC1" s="1"/>
      <c r="AD1" s="1"/>
      <c r="AE1" s="1"/>
      <c r="AF1" s="1"/>
      <c r="AG1" s="1"/>
      <c r="AH1" s="1"/>
    </row>
    <row r="2" spans="1:34" ht="8.2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1"/>
      <c r="U2" s="202" t="s">
        <v>160</v>
      </c>
      <c r="V2" s="203"/>
      <c r="W2" s="203"/>
      <c r="X2" s="203"/>
      <c r="Y2" s="204"/>
      <c r="Z2" s="190" t="s">
        <v>13</v>
      </c>
      <c r="AA2" s="169" t="s">
        <v>143</v>
      </c>
      <c r="AB2" s="167"/>
      <c r="AC2" s="167"/>
      <c r="AD2" s="167"/>
      <c r="AE2" s="167"/>
      <c r="AF2" s="167"/>
      <c r="AG2" s="167"/>
      <c r="AH2" s="168"/>
    </row>
    <row r="3" spans="1:34" ht="6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"/>
      <c r="U3" s="205"/>
      <c r="V3" s="206"/>
      <c r="W3" s="206"/>
      <c r="X3" s="206"/>
      <c r="Y3" s="207"/>
      <c r="Z3" s="191"/>
      <c r="AA3" s="180"/>
      <c r="AB3" s="181"/>
      <c r="AC3" s="181"/>
      <c r="AD3" s="181"/>
      <c r="AE3" s="181"/>
      <c r="AF3" s="181"/>
      <c r="AG3" s="181"/>
      <c r="AH3" s="182"/>
    </row>
    <row r="4" spans="1:34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08"/>
      <c r="V4" s="209"/>
      <c r="W4" s="209"/>
      <c r="X4" s="209"/>
      <c r="Y4" s="210"/>
      <c r="Z4" s="192"/>
      <c r="AA4" s="183"/>
      <c r="AB4" s="184"/>
      <c r="AC4" s="184"/>
      <c r="AD4" s="184"/>
      <c r="AE4" s="184"/>
      <c r="AF4" s="184"/>
      <c r="AG4" s="184"/>
      <c r="AH4" s="185"/>
    </row>
    <row r="5" spans="1:34" ht="9.75" customHeight="1">
      <c r="A5" s="213" t="s">
        <v>84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5"/>
      <c r="N5" s="1"/>
      <c r="O5" s="1"/>
      <c r="P5" s="1"/>
      <c r="Q5" s="1"/>
      <c r="R5" s="1"/>
      <c r="S5" s="1"/>
      <c r="T5" s="1"/>
      <c r="U5" s="22"/>
      <c r="V5" s="22"/>
      <c r="W5" s="22"/>
      <c r="X5" s="22"/>
      <c r="Y5" s="22"/>
      <c r="Z5" s="22"/>
      <c r="AA5" s="23"/>
      <c r="AB5" s="23"/>
      <c r="AC5" s="23"/>
      <c r="AD5" s="23"/>
      <c r="AE5" s="23"/>
      <c r="AF5" s="23"/>
      <c r="AG5" s="23"/>
      <c r="AH5" s="1"/>
    </row>
    <row r="6" spans="1:34" ht="7.5" customHeight="1">
      <c r="A6" s="216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8"/>
      <c r="N6" s="1"/>
      <c r="O6" s="1"/>
      <c r="P6" s="1"/>
      <c r="Q6" s="1"/>
      <c r="R6" s="1"/>
      <c r="S6" s="1"/>
      <c r="T6" s="1"/>
      <c r="U6" s="219" t="s">
        <v>14</v>
      </c>
      <c r="V6" s="193">
        <v>41664</v>
      </c>
      <c r="W6" s="194"/>
      <c r="X6" s="194"/>
      <c r="Y6" s="195"/>
      <c r="Z6" s="190" t="s">
        <v>15</v>
      </c>
      <c r="AA6" s="186" t="s">
        <v>162</v>
      </c>
      <c r="AB6" s="186"/>
      <c r="AC6" s="186"/>
      <c r="AD6" s="186"/>
      <c r="AE6" s="186"/>
      <c r="AF6" s="186"/>
      <c r="AG6" s="186"/>
      <c r="AH6" s="187"/>
    </row>
    <row r="7" spans="1:34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20"/>
      <c r="V7" s="193"/>
      <c r="W7" s="194"/>
      <c r="X7" s="194"/>
      <c r="Y7" s="195"/>
      <c r="Z7" s="191"/>
      <c r="AA7" s="186"/>
      <c r="AB7" s="186"/>
      <c r="AC7" s="186"/>
      <c r="AD7" s="186"/>
      <c r="AE7" s="186"/>
      <c r="AF7" s="186"/>
      <c r="AG7" s="186"/>
      <c r="AH7" s="187"/>
    </row>
    <row r="8" spans="1:34" ht="6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21"/>
      <c r="V8" s="196"/>
      <c r="W8" s="197"/>
      <c r="X8" s="197"/>
      <c r="Y8" s="198"/>
      <c r="Z8" s="192"/>
      <c r="AA8" s="188"/>
      <c r="AB8" s="188"/>
      <c r="AC8" s="188"/>
      <c r="AD8" s="188"/>
      <c r="AE8" s="188"/>
      <c r="AF8" s="188"/>
      <c r="AG8" s="188"/>
      <c r="AH8" s="189"/>
    </row>
    <row r="9" spans="1:34" ht="39" customHeight="1">
      <c r="A9" s="211" t="s">
        <v>1</v>
      </c>
      <c r="B9" s="212"/>
      <c r="C9" s="212"/>
      <c r="D9" s="212"/>
      <c r="E9" s="212"/>
      <c r="F9" s="212"/>
      <c r="G9" s="234" t="str">
        <f>Setzliste!A42</f>
        <v>SV Lomitz</v>
      </c>
      <c r="H9" s="234"/>
      <c r="I9" s="234"/>
      <c r="J9" s="234"/>
      <c r="K9" s="234"/>
      <c r="L9" s="234"/>
      <c r="M9" s="234"/>
      <c r="N9" s="234"/>
      <c r="O9" s="234"/>
      <c r="P9" s="234"/>
      <c r="Q9" s="133"/>
      <c r="R9" s="1"/>
      <c r="S9" s="211" t="s">
        <v>2</v>
      </c>
      <c r="T9" s="211"/>
      <c r="U9" s="211"/>
      <c r="V9" s="236" t="str">
        <f>Setzliste!A3</f>
        <v>Sgi Lüchow</v>
      </c>
      <c r="W9" s="236"/>
      <c r="X9" s="236"/>
      <c r="Y9" s="236"/>
      <c r="Z9" s="236"/>
      <c r="AA9" s="236"/>
      <c r="AB9" s="236"/>
      <c r="AC9" s="236"/>
      <c r="AD9" s="236"/>
      <c r="AE9" s="236"/>
      <c r="AF9" s="133"/>
      <c r="AG9" s="133"/>
      <c r="AH9" s="133"/>
    </row>
    <row r="10" spans="1:34" ht="7.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8.5" customHeight="1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23">
        <f>SUM(Q16:Q20)</f>
        <v>3.0002000000000004</v>
      </c>
      <c r="M11" s="224"/>
      <c r="N11" s="34"/>
      <c r="O11" s="34"/>
      <c r="P11" s="3"/>
      <c r="Q11" s="3"/>
      <c r="R11" s="4" t="s">
        <v>3</v>
      </c>
      <c r="S11" s="3"/>
      <c r="T11" s="3"/>
      <c r="U11" s="34"/>
      <c r="V11" s="34"/>
      <c r="W11" s="223">
        <f>SUM(S16:S20)</f>
        <v>2.0003</v>
      </c>
      <c r="X11" s="224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2" customHeight="1" thickTop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  <c r="M13" s="225" t="s">
        <v>4</v>
      </c>
      <c r="N13" s="225"/>
      <c r="O13" s="3"/>
      <c r="P13" s="226" t="s">
        <v>5</v>
      </c>
      <c r="Q13" s="227"/>
      <c r="R13" s="227"/>
      <c r="S13" s="227"/>
      <c r="T13" s="228"/>
      <c r="U13" s="3"/>
      <c r="V13" s="225" t="s">
        <v>4</v>
      </c>
      <c r="W13" s="225"/>
      <c r="X13" s="3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8">
      <c r="A14" s="230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5">
        <v>1</v>
      </c>
      <c r="M14" s="5">
        <v>2</v>
      </c>
      <c r="N14" s="5">
        <v>3</v>
      </c>
      <c r="O14" s="5">
        <v>4</v>
      </c>
      <c r="P14" s="7" t="s">
        <v>6</v>
      </c>
      <c r="Q14" s="3"/>
      <c r="R14" s="3"/>
      <c r="S14" s="3"/>
      <c r="T14" s="5" t="s">
        <v>6</v>
      </c>
      <c r="U14" s="5">
        <v>4</v>
      </c>
      <c r="V14" s="5">
        <v>3</v>
      </c>
      <c r="W14" s="5">
        <v>2</v>
      </c>
      <c r="X14" s="7">
        <v>1</v>
      </c>
      <c r="Y14" s="1"/>
      <c r="Z14" s="1"/>
      <c r="AA14" s="1"/>
      <c r="AB14" s="1"/>
      <c r="AC14" s="1"/>
      <c r="AD14" s="1"/>
      <c r="AE14" s="1"/>
      <c r="AF14" s="1"/>
      <c r="AG14" s="1"/>
      <c r="AH14" s="230" t="s">
        <v>36</v>
      </c>
    </row>
    <row r="15" spans="1:34" ht="6.75" customHeight="1">
      <c r="A15" s="231"/>
      <c r="B15" s="1"/>
      <c r="C15" s="1"/>
      <c r="D15" s="1"/>
      <c r="E15" s="1"/>
      <c r="F15" s="1"/>
      <c r="G15" s="1"/>
      <c r="H15" s="1"/>
      <c r="I15" s="1"/>
      <c r="J15" s="1"/>
      <c r="K15" s="1"/>
      <c r="L15" s="9"/>
      <c r="M15" s="9"/>
      <c r="N15" s="9"/>
      <c r="O15" s="9"/>
      <c r="P15" s="10"/>
      <c r="Q15" s="11"/>
      <c r="R15" s="1"/>
      <c r="S15" s="8"/>
      <c r="T15" s="10"/>
      <c r="U15" s="9"/>
      <c r="V15" s="9"/>
      <c r="W15" s="9"/>
      <c r="X15" s="33"/>
      <c r="Y15" s="1"/>
      <c r="Z15" s="1"/>
      <c r="AA15" s="1"/>
      <c r="AB15" s="1"/>
      <c r="AC15" s="1"/>
      <c r="AD15" s="1"/>
      <c r="AE15" s="1"/>
      <c r="AF15" s="1"/>
      <c r="AG15" s="1"/>
      <c r="AH15" s="231"/>
    </row>
    <row r="16" spans="1:34" ht="23.25">
      <c r="A16" s="12">
        <v>11</v>
      </c>
      <c r="B16" s="172" t="str">
        <f>Setzliste!B44</f>
        <v>Marko Suhlke</v>
      </c>
      <c r="C16" s="173"/>
      <c r="D16" s="173"/>
      <c r="E16" s="173"/>
      <c r="F16" s="173"/>
      <c r="G16" s="173"/>
      <c r="H16" s="173"/>
      <c r="I16" s="173"/>
      <c r="J16" s="173"/>
      <c r="K16" s="174"/>
      <c r="L16" s="26">
        <v>85</v>
      </c>
      <c r="M16" s="26">
        <v>96</v>
      </c>
      <c r="N16" s="26">
        <v>86</v>
      </c>
      <c r="O16" s="26">
        <v>91</v>
      </c>
      <c r="P16" s="18">
        <f>SUM(L16:O16)</f>
        <v>358</v>
      </c>
      <c r="Q16" s="6">
        <f>IF(P16&gt;T16,1,IF(T16&gt;P16,0.0001,Q22))</f>
        <v>1</v>
      </c>
      <c r="R16" s="13" t="s">
        <v>3</v>
      </c>
      <c r="S16" s="14">
        <f>IF(T16&gt;P16,1,IF(P16&gt;T16,0.0001,S22))</f>
        <v>0.0001</v>
      </c>
      <c r="T16" s="18">
        <f>SUM(U16:X16)</f>
        <v>343</v>
      </c>
      <c r="U16" s="26">
        <v>89</v>
      </c>
      <c r="V16" s="26">
        <v>89</v>
      </c>
      <c r="W16" s="26">
        <v>86</v>
      </c>
      <c r="X16" s="26">
        <v>79</v>
      </c>
      <c r="Y16" s="235" t="str">
        <f>Setzliste!B5</f>
        <v>Georg Sonderhoff</v>
      </c>
      <c r="Z16" s="173"/>
      <c r="AA16" s="173"/>
      <c r="AB16" s="173"/>
      <c r="AC16" s="173"/>
      <c r="AD16" s="173"/>
      <c r="AE16" s="173"/>
      <c r="AF16" s="173"/>
      <c r="AG16" s="174"/>
      <c r="AH16" s="12">
        <v>12</v>
      </c>
    </row>
    <row r="17" spans="1:34" ht="23.25">
      <c r="A17" s="12">
        <v>13</v>
      </c>
      <c r="B17" s="172" t="str">
        <f>Setzliste!B45</f>
        <v>Klaus Rueter</v>
      </c>
      <c r="C17" s="173"/>
      <c r="D17" s="173"/>
      <c r="E17" s="173"/>
      <c r="F17" s="173"/>
      <c r="G17" s="173"/>
      <c r="H17" s="173"/>
      <c r="I17" s="173"/>
      <c r="J17" s="173"/>
      <c r="K17" s="174"/>
      <c r="L17" s="24">
        <v>90</v>
      </c>
      <c r="M17" s="24">
        <v>87</v>
      </c>
      <c r="N17" s="24">
        <v>91</v>
      </c>
      <c r="O17" s="24">
        <v>94</v>
      </c>
      <c r="P17" s="18">
        <f>SUM(L17:O17)</f>
        <v>362</v>
      </c>
      <c r="Q17" s="6">
        <f>IF(P17&gt;T17,1,IF(T17&gt;P17,0.0001,Q23))</f>
        <v>1</v>
      </c>
      <c r="R17" s="13" t="s">
        <v>3</v>
      </c>
      <c r="S17" s="14">
        <f>IF(T17&gt;P17,1,IF(P17&gt;T17,0.0001,S23))</f>
        <v>0.0001</v>
      </c>
      <c r="T17" s="18">
        <f>SUM(U17:X17)</f>
        <v>362</v>
      </c>
      <c r="U17" s="24">
        <v>92</v>
      </c>
      <c r="V17" s="24">
        <v>92</v>
      </c>
      <c r="W17" s="24">
        <v>89</v>
      </c>
      <c r="X17" s="24">
        <v>89</v>
      </c>
      <c r="Y17" s="235" t="str">
        <f>Setzliste!B6</f>
        <v>Daniel Tamm</v>
      </c>
      <c r="Z17" s="173"/>
      <c r="AA17" s="173"/>
      <c r="AB17" s="173"/>
      <c r="AC17" s="173"/>
      <c r="AD17" s="173"/>
      <c r="AE17" s="173"/>
      <c r="AF17" s="173"/>
      <c r="AG17" s="174"/>
      <c r="AH17" s="12">
        <v>14</v>
      </c>
    </row>
    <row r="18" spans="1:34" ht="23.25">
      <c r="A18" s="12">
        <v>15</v>
      </c>
      <c r="B18" s="172" t="str">
        <f>Setzliste!B46</f>
        <v>Frank Schmidtke</v>
      </c>
      <c r="C18" s="173"/>
      <c r="D18" s="173"/>
      <c r="E18" s="173"/>
      <c r="F18" s="173"/>
      <c r="G18" s="173"/>
      <c r="H18" s="173"/>
      <c r="I18" s="173"/>
      <c r="J18" s="173"/>
      <c r="K18" s="174"/>
      <c r="L18" s="24">
        <v>90</v>
      </c>
      <c r="M18" s="24">
        <v>83</v>
      </c>
      <c r="N18" s="24">
        <v>84</v>
      </c>
      <c r="O18" s="24">
        <v>81</v>
      </c>
      <c r="P18" s="18">
        <f>SUM(L18:O18)</f>
        <v>338</v>
      </c>
      <c r="Q18" s="6">
        <f>IF(P18&gt;T18,1,IF(T18&gt;P18,0.0001,Q24))</f>
        <v>0.0001</v>
      </c>
      <c r="R18" s="13" t="s">
        <v>3</v>
      </c>
      <c r="S18" s="14">
        <f>IF(T18&gt;P18,1,IF(P18&gt;T18,0.0001,S24))</f>
        <v>1</v>
      </c>
      <c r="T18" s="18">
        <f>SUM(U18:X18)</f>
        <v>346</v>
      </c>
      <c r="U18" s="24">
        <v>87</v>
      </c>
      <c r="V18" s="24">
        <v>86</v>
      </c>
      <c r="W18" s="24">
        <v>84</v>
      </c>
      <c r="X18" s="24">
        <v>89</v>
      </c>
      <c r="Y18" s="235" t="str">
        <f>Setzliste!B7</f>
        <v>Axel Noak</v>
      </c>
      <c r="Z18" s="173"/>
      <c r="AA18" s="173"/>
      <c r="AB18" s="173"/>
      <c r="AC18" s="173"/>
      <c r="AD18" s="173"/>
      <c r="AE18" s="173"/>
      <c r="AF18" s="173"/>
      <c r="AG18" s="174"/>
      <c r="AH18" s="12">
        <v>16</v>
      </c>
    </row>
    <row r="19" spans="1:34" ht="23.25">
      <c r="A19" s="12">
        <v>17</v>
      </c>
      <c r="B19" s="172" t="str">
        <f>Setzliste!B47</f>
        <v>Jan Montag</v>
      </c>
      <c r="C19" s="173"/>
      <c r="D19" s="173"/>
      <c r="E19" s="173"/>
      <c r="F19" s="173"/>
      <c r="G19" s="173"/>
      <c r="H19" s="173"/>
      <c r="I19" s="173"/>
      <c r="J19" s="173"/>
      <c r="K19" s="174"/>
      <c r="L19" s="24">
        <v>88</v>
      </c>
      <c r="M19" s="24">
        <v>91</v>
      </c>
      <c r="N19" s="24">
        <v>90</v>
      </c>
      <c r="O19" s="24">
        <v>83</v>
      </c>
      <c r="P19" s="18">
        <f>SUM(L19:O19)</f>
        <v>352</v>
      </c>
      <c r="Q19" s="6">
        <f>IF(P19&gt;T19,1,IF(T19&gt;P19,0.0001,Q25))</f>
        <v>1</v>
      </c>
      <c r="R19" s="13" t="s">
        <v>3</v>
      </c>
      <c r="S19" s="14">
        <f>IF(T19&gt;P19,1,IF(P19&gt;T19,0.0001,S25))</f>
        <v>0.0001</v>
      </c>
      <c r="T19" s="18">
        <f>SUM(U19:X19)</f>
        <v>345</v>
      </c>
      <c r="U19" s="24">
        <v>86</v>
      </c>
      <c r="V19" s="24">
        <v>86</v>
      </c>
      <c r="W19" s="24">
        <v>88</v>
      </c>
      <c r="X19" s="24">
        <v>85</v>
      </c>
      <c r="Y19" s="235" t="str">
        <f>Setzliste!B9</f>
        <v>Daniel Wagenhals</v>
      </c>
      <c r="Z19" s="173"/>
      <c r="AA19" s="173"/>
      <c r="AB19" s="173"/>
      <c r="AC19" s="173"/>
      <c r="AD19" s="173"/>
      <c r="AE19" s="173"/>
      <c r="AF19" s="173"/>
      <c r="AG19" s="174"/>
      <c r="AH19" s="12">
        <v>18</v>
      </c>
    </row>
    <row r="20" spans="1:34" ht="23.25">
      <c r="A20" s="35">
        <v>19</v>
      </c>
      <c r="B20" s="172" t="str">
        <f>Setzliste!B48</f>
        <v>Wilfried Horneff</v>
      </c>
      <c r="C20" s="173"/>
      <c r="D20" s="173"/>
      <c r="E20" s="173"/>
      <c r="F20" s="173"/>
      <c r="G20" s="173"/>
      <c r="H20" s="173"/>
      <c r="I20" s="173"/>
      <c r="J20" s="173"/>
      <c r="K20" s="174"/>
      <c r="L20" s="36">
        <v>88</v>
      </c>
      <c r="M20" s="36">
        <v>80</v>
      </c>
      <c r="N20" s="36">
        <v>84</v>
      </c>
      <c r="O20" s="36">
        <v>85</v>
      </c>
      <c r="P20" s="18">
        <f>SUM(L20:O20)</f>
        <v>337</v>
      </c>
      <c r="Q20" s="6">
        <f>IF(P20&gt;T20,1,IF(T20&gt;P20,0.0001,Q26))</f>
        <v>0.0001</v>
      </c>
      <c r="R20" s="37" t="s">
        <v>3</v>
      </c>
      <c r="S20" s="25">
        <f>IF(T20&gt;P20,1,IF(P20&gt;T20,0.0001,S26))</f>
        <v>1</v>
      </c>
      <c r="T20" s="18">
        <f>SUM(U20:X20)</f>
        <v>346</v>
      </c>
      <c r="U20" s="36">
        <v>88</v>
      </c>
      <c r="V20" s="36">
        <v>86</v>
      </c>
      <c r="W20" s="36">
        <v>89</v>
      </c>
      <c r="X20" s="36">
        <v>83</v>
      </c>
      <c r="Y20" s="235" t="str">
        <f>Setzliste!B11</f>
        <v>Karsten Schulz</v>
      </c>
      <c r="Z20" s="173"/>
      <c r="AA20" s="173"/>
      <c r="AB20" s="173"/>
      <c r="AC20" s="173"/>
      <c r="AD20" s="173"/>
      <c r="AE20" s="173"/>
      <c r="AF20" s="173"/>
      <c r="AG20" s="174"/>
      <c r="AH20" s="35">
        <v>20</v>
      </c>
    </row>
    <row r="21" spans="1:34" ht="24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2" t="s">
        <v>16</v>
      </c>
      <c r="M21" s="32" t="s">
        <v>17</v>
      </c>
      <c r="N21" s="32" t="s">
        <v>18</v>
      </c>
      <c r="O21" s="32" t="s">
        <v>19</v>
      </c>
      <c r="P21" s="15"/>
      <c r="Q21" s="15"/>
      <c r="R21" s="3"/>
      <c r="S21" s="3"/>
      <c r="T21" s="3"/>
      <c r="U21" s="32" t="s">
        <v>16</v>
      </c>
      <c r="V21" s="32" t="s">
        <v>17</v>
      </c>
      <c r="W21" s="32" t="s">
        <v>18</v>
      </c>
      <c r="X21" s="32" t="s">
        <v>19</v>
      </c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8">
      <c r="A22" s="177" t="s">
        <v>7</v>
      </c>
      <c r="B22" s="177"/>
      <c r="C22" s="177"/>
      <c r="D22" s="177"/>
      <c r="E22" s="177"/>
      <c r="F22" s="177"/>
      <c r="G22" s="177"/>
      <c r="H22" s="178"/>
      <c r="I22" s="175">
        <v>1</v>
      </c>
      <c r="J22" s="176"/>
      <c r="K22" s="1"/>
      <c r="L22" s="27"/>
      <c r="M22" s="27"/>
      <c r="N22" s="27"/>
      <c r="O22" s="28"/>
      <c r="P22" s="30">
        <f>SUM(L22:O22)</f>
        <v>0</v>
      </c>
      <c r="Q22" s="31">
        <f>IF(P22&gt;T22,1,IF(P22&gt;1,0.0001,0))</f>
        <v>0</v>
      </c>
      <c r="R22" s="16"/>
      <c r="S22" s="31">
        <f>IF(T22&gt;P22,1,IF(T22&gt;1,0.0001,0))</f>
        <v>0</v>
      </c>
      <c r="T22" s="30">
        <f>SUM(U22:X22)</f>
        <v>0</v>
      </c>
      <c r="U22" s="27"/>
      <c r="V22" s="27"/>
      <c r="W22" s="27"/>
      <c r="X22" s="28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8">
      <c r="A23" s="177" t="s">
        <v>7</v>
      </c>
      <c r="B23" s="177"/>
      <c r="C23" s="177"/>
      <c r="D23" s="177"/>
      <c r="E23" s="177"/>
      <c r="F23" s="177"/>
      <c r="G23" s="177"/>
      <c r="H23" s="178"/>
      <c r="I23" s="175">
        <v>2</v>
      </c>
      <c r="J23" s="176"/>
      <c r="K23" s="1"/>
      <c r="L23" s="27">
        <v>9</v>
      </c>
      <c r="M23" s="27">
        <v>9</v>
      </c>
      <c r="N23" s="27"/>
      <c r="O23" s="28"/>
      <c r="P23" s="30">
        <f>SUM(L23:O23)</f>
        <v>18</v>
      </c>
      <c r="Q23" s="31">
        <f>IF(P23&gt;T23,1,IF(P23&gt;1,0.0001,0))</f>
        <v>1</v>
      </c>
      <c r="R23" s="16"/>
      <c r="S23" s="31">
        <f>IF(T23&gt;P23,1,IF(T23&gt;1,0.0001,0))</f>
        <v>0.0001</v>
      </c>
      <c r="T23" s="30">
        <f>SUM(U23:X23)</f>
        <v>16</v>
      </c>
      <c r="U23" s="27">
        <v>9</v>
      </c>
      <c r="V23" s="27">
        <v>7</v>
      </c>
      <c r="W23" s="27"/>
      <c r="X23" s="28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8">
      <c r="A24" s="177" t="s">
        <v>7</v>
      </c>
      <c r="B24" s="177"/>
      <c r="C24" s="177"/>
      <c r="D24" s="177"/>
      <c r="E24" s="177"/>
      <c r="F24" s="177"/>
      <c r="G24" s="177"/>
      <c r="H24" s="178"/>
      <c r="I24" s="175">
        <v>3</v>
      </c>
      <c r="J24" s="176"/>
      <c r="K24" s="1"/>
      <c r="L24" s="27"/>
      <c r="M24" s="27"/>
      <c r="N24" s="27"/>
      <c r="O24" s="28"/>
      <c r="P24" s="30">
        <f>SUM(L24:O24)</f>
        <v>0</v>
      </c>
      <c r="Q24" s="31">
        <f>IF(P24&gt;T24,1,IF(P24&gt;1,0.0001,0))</f>
        <v>0</v>
      </c>
      <c r="R24" s="16"/>
      <c r="S24" s="31">
        <f>IF(T24&gt;P24,1,IF(T24&gt;1,0.0001,0))</f>
        <v>0</v>
      </c>
      <c r="T24" s="30">
        <f>SUM(U24:X24)</f>
        <v>0</v>
      </c>
      <c r="U24" s="27"/>
      <c r="V24" s="27"/>
      <c r="W24" s="27"/>
      <c r="X24" s="28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8">
      <c r="A25" s="177" t="s">
        <v>7</v>
      </c>
      <c r="B25" s="177"/>
      <c r="C25" s="177"/>
      <c r="D25" s="177"/>
      <c r="E25" s="177"/>
      <c r="F25" s="177"/>
      <c r="G25" s="177"/>
      <c r="H25" s="178"/>
      <c r="I25" s="175">
        <v>4</v>
      </c>
      <c r="J25" s="176"/>
      <c r="K25" s="1"/>
      <c r="L25" s="27"/>
      <c r="M25" s="27"/>
      <c r="N25" s="27"/>
      <c r="O25" s="28"/>
      <c r="P25" s="30">
        <f>SUM(L25:O25)</f>
        <v>0</v>
      </c>
      <c r="Q25" s="31">
        <f>IF(P25&gt;T25,1,IF(P25&gt;1,0.0001,0))</f>
        <v>0</v>
      </c>
      <c r="R25" s="16"/>
      <c r="S25" s="31">
        <f>IF(T25&gt;P25,1,IF(T25&gt;1,0.0001,0))</f>
        <v>0</v>
      </c>
      <c r="T25" s="30">
        <f>SUM(U25:X25)</f>
        <v>0</v>
      </c>
      <c r="U25" s="27"/>
      <c r="V25" s="27"/>
      <c r="W25" s="27"/>
      <c r="X25" s="28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8">
      <c r="A26" s="177" t="s">
        <v>7</v>
      </c>
      <c r="B26" s="177"/>
      <c r="C26" s="177"/>
      <c r="D26" s="177"/>
      <c r="E26" s="177"/>
      <c r="F26" s="177"/>
      <c r="G26" s="177"/>
      <c r="H26" s="178"/>
      <c r="I26" s="170">
        <v>5</v>
      </c>
      <c r="J26" s="171"/>
      <c r="K26" s="1"/>
      <c r="L26" s="29"/>
      <c r="M26" s="29"/>
      <c r="N26" s="28"/>
      <c r="O26" s="28"/>
      <c r="P26" s="30">
        <f>SUM(L26:O26)</f>
        <v>0</v>
      </c>
      <c r="Q26" s="31">
        <f>IF(P26&gt;T26,1,IF(P26&gt;1,0.0001,0))</f>
        <v>0</v>
      </c>
      <c r="R26" s="16"/>
      <c r="S26" s="31">
        <f>IF(T26&gt;P26,1,IF(T26&gt;1,0.0001,0))</f>
        <v>0</v>
      </c>
      <c r="T26" s="30">
        <f>SUM(U26:X26)</f>
        <v>0</v>
      </c>
      <c r="U26" s="29"/>
      <c r="V26" s="29"/>
      <c r="W26" s="28"/>
      <c r="X26" s="28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33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35.25" customHeight="1">
      <c r="A28" s="179"/>
      <c r="B28" s="179"/>
      <c r="C28" s="179"/>
      <c r="D28" s="179"/>
      <c r="E28" s="179"/>
      <c r="F28" s="179"/>
      <c r="G28" s="52"/>
      <c r="H28" s="52"/>
      <c r="I28" s="53"/>
      <c r="J28" s="52"/>
      <c r="K28" s="54"/>
      <c r="L28" s="54"/>
      <c r="M28" s="54"/>
      <c r="N28" s="54"/>
      <c r="O28" s="15"/>
      <c r="P28" s="15"/>
      <c r="Q28" s="54"/>
      <c r="R28" s="54"/>
      <c r="S28" s="54"/>
      <c r="T28" s="54"/>
      <c r="U28" s="54"/>
      <c r="V28" s="15"/>
      <c r="W28" s="15"/>
      <c r="X28" s="15"/>
      <c r="Y28" s="15"/>
      <c r="Z28" s="54"/>
      <c r="AA28" s="54"/>
      <c r="AB28" s="54"/>
      <c r="AC28" s="54"/>
      <c r="AD28" s="54"/>
      <c r="AE28" s="54"/>
      <c r="AF28" s="54"/>
      <c r="AG28" s="54"/>
      <c r="AH28" s="54"/>
    </row>
    <row r="29" spans="1:34" ht="23.25" customHeight="1">
      <c r="A29" s="19"/>
      <c r="B29" s="19"/>
      <c r="C29" s="19"/>
      <c r="D29" s="19"/>
      <c r="E29" s="15"/>
      <c r="F29" s="15"/>
      <c r="G29" s="15"/>
      <c r="H29" s="15"/>
      <c r="I29" s="229" t="s">
        <v>8</v>
      </c>
      <c r="J29" s="229"/>
      <c r="K29" s="229"/>
      <c r="L29" s="229"/>
      <c r="M29" s="229"/>
      <c r="N29" s="229"/>
      <c r="O29" s="21"/>
      <c r="P29" s="15"/>
      <c r="Q29" s="229" t="s">
        <v>9</v>
      </c>
      <c r="R29" s="229"/>
      <c r="S29" s="229"/>
      <c r="T29" s="229"/>
      <c r="U29" s="229"/>
      <c r="V29" s="21"/>
      <c r="W29" s="15"/>
      <c r="X29" s="15"/>
      <c r="Y29" s="15"/>
      <c r="Z29" s="15"/>
      <c r="AA29" s="21" t="s">
        <v>10</v>
      </c>
      <c r="AB29" s="15"/>
      <c r="AC29" s="15"/>
      <c r="AD29" s="15"/>
      <c r="AE29" s="15"/>
      <c r="AF29" s="15"/>
      <c r="AG29" s="15"/>
      <c r="AH29" s="15"/>
    </row>
    <row r="30" spans="1:34" ht="35.25" customHeight="1">
      <c r="A30" s="17" t="s">
        <v>11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</sheetData>
  <sheetProtection selectLockedCells="1" selectUnlockedCells="1"/>
  <mergeCells count="43">
    <mergeCell ref="I29:N29"/>
    <mergeCell ref="Q29:U29"/>
    <mergeCell ref="AA2:AH4"/>
    <mergeCell ref="AA6:AH8"/>
    <mergeCell ref="Y20:AG20"/>
    <mergeCell ref="I22:J22"/>
    <mergeCell ref="I23:J23"/>
    <mergeCell ref="I24:J24"/>
    <mergeCell ref="B16:K16"/>
    <mergeCell ref="B17:K17"/>
    <mergeCell ref="A26:H26"/>
    <mergeCell ref="A28:F28"/>
    <mergeCell ref="I26:J26"/>
    <mergeCell ref="A25:H25"/>
    <mergeCell ref="I25:J25"/>
    <mergeCell ref="A22:H22"/>
    <mergeCell ref="A23:H23"/>
    <mergeCell ref="A24:H24"/>
    <mergeCell ref="B20:K20"/>
    <mergeCell ref="B18:K18"/>
    <mergeCell ref="B19:K19"/>
    <mergeCell ref="Y17:AG17"/>
    <mergeCell ref="Y18:AG18"/>
    <mergeCell ref="Y19:AG19"/>
    <mergeCell ref="Y16:AG16"/>
    <mergeCell ref="Z2:Z4"/>
    <mergeCell ref="U6:U8"/>
    <mergeCell ref="V6:Y8"/>
    <mergeCell ref="Z6:Z8"/>
    <mergeCell ref="V9:AE9"/>
    <mergeCell ref="A1:S3"/>
    <mergeCell ref="A9:F9"/>
    <mergeCell ref="S9:U9"/>
    <mergeCell ref="A5:M6"/>
    <mergeCell ref="U2:Y4"/>
    <mergeCell ref="G9:P9"/>
    <mergeCell ref="A14:A15"/>
    <mergeCell ref="AH14:AH15"/>
    <mergeCell ref="L11:M11"/>
    <mergeCell ref="W11:X11"/>
    <mergeCell ref="V13:W13"/>
    <mergeCell ref="M13:N13"/>
    <mergeCell ref="P13:T13"/>
  </mergeCells>
  <hyperlinks>
    <hyperlink ref="N65530" r:id="rId1" display="ernst-uwe.voelker@gmx.de"/>
    <hyperlink ref="N65511" r:id="rId2" display="m.ramuenke@t-online.de"/>
    <hyperlink ref="AA65530" r:id="rId3" display="ernst-uwe.voelker@gmx.de"/>
    <hyperlink ref="AA65511" r:id="rId4" display="m.ramuenke@t-online.de"/>
  </hyperlinks>
  <printOptions/>
  <pageMargins left="0.15" right="0.11811023622047245" top="0.31496062992125984" bottom="0.3937007874015748" header="0.31" footer="0.4"/>
  <pageSetup horizontalDpi="300" verticalDpi="300" orientation="landscape" paperSize="9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9"/>
  <sheetViews>
    <sheetView workbookViewId="0" topLeftCell="A71">
      <selection activeCell="B91" sqref="B91"/>
    </sheetView>
  </sheetViews>
  <sheetFormatPr defaultColWidth="11.421875" defaultRowHeight="18" customHeight="1"/>
  <cols>
    <col min="1" max="1" width="5.57421875" style="38" customWidth="1"/>
    <col min="2" max="2" width="19.28125" style="38" customWidth="1"/>
    <col min="3" max="3" width="7.8515625" style="38" customWidth="1"/>
    <col min="4" max="10" width="6.00390625" style="38" customWidth="1"/>
    <col min="11" max="16384" width="11.57421875" style="38" customWidth="1"/>
  </cols>
  <sheetData>
    <row r="1" spans="2:10" ht="20.25">
      <c r="B1" s="39" t="s">
        <v>37</v>
      </c>
      <c r="C1" s="155" t="s">
        <v>158</v>
      </c>
      <c r="D1" s="155"/>
      <c r="E1" s="155"/>
      <c r="F1" s="155"/>
      <c r="G1" s="155"/>
      <c r="H1" s="155"/>
      <c r="I1" s="155"/>
      <c r="J1" s="155"/>
    </row>
    <row r="2" spans="9:11" ht="12.75">
      <c r="I2" s="40" t="s">
        <v>38</v>
      </c>
      <c r="J2" s="237">
        <f ca="1">TODAY()</f>
        <v>42029</v>
      </c>
      <c r="K2" s="237"/>
    </row>
    <row r="3" spans="1:11" ht="12.75">
      <c r="A3" s="238" t="s">
        <v>53</v>
      </c>
      <c r="B3" s="238"/>
      <c r="C3" s="138"/>
      <c r="D3" s="239" t="s">
        <v>40</v>
      </c>
      <c r="E3" s="239"/>
      <c r="F3" s="239"/>
      <c r="G3" s="239"/>
      <c r="H3" s="239"/>
      <c r="I3" s="239"/>
      <c r="J3" s="239"/>
      <c r="K3" s="139" t="s">
        <v>41</v>
      </c>
    </row>
    <row r="4" spans="1:11" ht="12.75">
      <c r="A4" s="140" t="s">
        <v>42</v>
      </c>
      <c r="B4" s="140" t="s">
        <v>43</v>
      </c>
      <c r="C4" s="140" t="s">
        <v>44</v>
      </c>
      <c r="D4" s="141">
        <v>1</v>
      </c>
      <c r="E4" s="141">
        <v>2</v>
      </c>
      <c r="F4" s="141">
        <v>3</v>
      </c>
      <c r="G4" s="141">
        <v>4</v>
      </c>
      <c r="H4" s="141">
        <v>5</v>
      </c>
      <c r="I4" s="142">
        <v>6</v>
      </c>
      <c r="J4" s="143">
        <v>7</v>
      </c>
      <c r="K4" s="144" t="s">
        <v>20</v>
      </c>
    </row>
    <row r="5" spans="1:12" ht="12.75">
      <c r="A5" s="145">
        <v>1</v>
      </c>
      <c r="B5" s="157" t="s">
        <v>55</v>
      </c>
      <c r="C5" s="158">
        <v>351.75</v>
      </c>
      <c r="D5" s="159"/>
      <c r="E5" s="160"/>
      <c r="F5" s="160"/>
      <c r="G5" s="160"/>
      <c r="H5" s="142"/>
      <c r="I5" s="142"/>
      <c r="J5" s="160"/>
      <c r="K5" s="154">
        <f aca="true" t="shared" si="0" ref="K5:K14">IF(SUM(D5:J5)&gt;1,AVERAGE(D5:J5),C5)</f>
        <v>351.75</v>
      </c>
      <c r="L5" s="41"/>
    </row>
    <row r="6" spans="1:12" ht="12.75">
      <c r="A6" s="145">
        <v>2</v>
      </c>
      <c r="B6" s="157" t="s">
        <v>54</v>
      </c>
      <c r="C6" s="158">
        <v>357.43</v>
      </c>
      <c r="D6" s="159">
        <v>345</v>
      </c>
      <c r="E6" s="159">
        <v>348</v>
      </c>
      <c r="F6" s="159">
        <v>355</v>
      </c>
      <c r="G6" s="159">
        <v>345</v>
      </c>
      <c r="H6" s="161">
        <v>347</v>
      </c>
      <c r="I6" s="142">
        <v>358</v>
      </c>
      <c r="J6" s="160"/>
      <c r="K6" s="154">
        <f t="shared" si="0"/>
        <v>349.6666666666667</v>
      </c>
      <c r="L6" s="41"/>
    </row>
    <row r="7" spans="1:11" ht="12.75">
      <c r="A7" s="145">
        <v>3</v>
      </c>
      <c r="B7" s="157" t="s">
        <v>57</v>
      </c>
      <c r="C7" s="158">
        <v>353</v>
      </c>
      <c r="D7" s="159">
        <v>344</v>
      </c>
      <c r="E7" s="160">
        <v>341</v>
      </c>
      <c r="F7" s="160">
        <v>348</v>
      </c>
      <c r="G7" s="160">
        <v>354</v>
      </c>
      <c r="H7" s="142">
        <v>357</v>
      </c>
      <c r="I7" s="142">
        <v>354</v>
      </c>
      <c r="J7" s="160"/>
      <c r="K7" s="154">
        <f t="shared" si="0"/>
        <v>349.6666666666667</v>
      </c>
    </row>
    <row r="8" spans="1:12" ht="12.75">
      <c r="A8" s="145">
        <v>4</v>
      </c>
      <c r="B8" s="157" t="s">
        <v>21</v>
      </c>
      <c r="C8" s="158">
        <v>336.5</v>
      </c>
      <c r="D8" s="159"/>
      <c r="E8" s="160"/>
      <c r="F8" s="160">
        <v>341</v>
      </c>
      <c r="G8" s="160">
        <v>354</v>
      </c>
      <c r="H8" s="142"/>
      <c r="I8" s="142"/>
      <c r="J8" s="160"/>
      <c r="K8" s="154">
        <f t="shared" si="0"/>
        <v>347.5</v>
      </c>
      <c r="L8" s="41"/>
    </row>
    <row r="9" spans="1:12" ht="12.75">
      <c r="A9" s="145">
        <v>5</v>
      </c>
      <c r="B9" s="157" t="s">
        <v>67</v>
      </c>
      <c r="C9" s="158">
        <v>334.5</v>
      </c>
      <c r="D9" s="159">
        <v>345</v>
      </c>
      <c r="E9" s="160">
        <v>326</v>
      </c>
      <c r="F9" s="160">
        <v>340</v>
      </c>
      <c r="G9" s="160">
        <v>348</v>
      </c>
      <c r="H9" s="142">
        <v>344</v>
      </c>
      <c r="I9" s="142">
        <v>344</v>
      </c>
      <c r="J9" s="160"/>
      <c r="K9" s="154">
        <f t="shared" si="0"/>
        <v>341.1666666666667</v>
      </c>
      <c r="L9" s="41"/>
    </row>
    <row r="10" spans="1:12" ht="12.75">
      <c r="A10" s="145">
        <v>6</v>
      </c>
      <c r="B10" s="157" t="s">
        <v>58</v>
      </c>
      <c r="C10" s="158">
        <v>334</v>
      </c>
      <c r="D10" s="159"/>
      <c r="E10" s="160"/>
      <c r="F10" s="160"/>
      <c r="G10" s="160"/>
      <c r="H10" s="142">
        <v>335</v>
      </c>
      <c r="I10" s="142">
        <v>345</v>
      </c>
      <c r="J10" s="160"/>
      <c r="K10" s="154">
        <f t="shared" si="0"/>
        <v>340</v>
      </c>
      <c r="L10" s="41"/>
    </row>
    <row r="11" spans="1:11" ht="12.75">
      <c r="A11" s="147">
        <v>7</v>
      </c>
      <c r="B11" s="157" t="s">
        <v>56</v>
      </c>
      <c r="C11" s="158">
        <v>350</v>
      </c>
      <c r="D11" s="159">
        <v>338</v>
      </c>
      <c r="E11" s="160">
        <v>327</v>
      </c>
      <c r="F11" s="160">
        <v>329</v>
      </c>
      <c r="G11" s="160">
        <v>349</v>
      </c>
      <c r="H11" s="142">
        <v>343</v>
      </c>
      <c r="I11" s="142">
        <v>353</v>
      </c>
      <c r="J11" s="160"/>
      <c r="K11" s="154">
        <f t="shared" si="0"/>
        <v>339.8333333333333</v>
      </c>
    </row>
    <row r="12" spans="1:11" ht="12.75">
      <c r="A12" s="147">
        <v>8</v>
      </c>
      <c r="B12" s="157" t="s">
        <v>145</v>
      </c>
      <c r="C12" s="158">
        <v>340</v>
      </c>
      <c r="D12" s="159">
        <v>343</v>
      </c>
      <c r="E12" s="160">
        <v>334</v>
      </c>
      <c r="F12" s="160"/>
      <c r="G12" s="160"/>
      <c r="H12" s="142"/>
      <c r="I12" s="142"/>
      <c r="J12" s="160"/>
      <c r="K12" s="154">
        <f t="shared" si="0"/>
        <v>338.5</v>
      </c>
    </row>
    <row r="13" spans="1:11" ht="12.75">
      <c r="A13" s="147">
        <v>9</v>
      </c>
      <c r="B13" s="157" t="s">
        <v>59</v>
      </c>
      <c r="C13" s="158">
        <v>332</v>
      </c>
      <c r="D13" s="159"/>
      <c r="E13" s="160"/>
      <c r="F13" s="160"/>
      <c r="G13" s="160"/>
      <c r="H13" s="160"/>
      <c r="I13" s="160"/>
      <c r="J13" s="160"/>
      <c r="K13" s="154">
        <f t="shared" si="0"/>
        <v>332</v>
      </c>
    </row>
    <row r="14" spans="1:11" ht="12.75">
      <c r="A14" s="147">
        <v>10</v>
      </c>
      <c r="B14" s="140"/>
      <c r="C14" s="146"/>
      <c r="D14" s="141"/>
      <c r="E14" s="142"/>
      <c r="F14" s="142"/>
      <c r="G14" s="142"/>
      <c r="H14" s="142"/>
      <c r="I14" s="142"/>
      <c r="J14" s="142"/>
      <c r="K14" s="154">
        <f t="shared" si="0"/>
        <v>0</v>
      </c>
    </row>
    <row r="15" spans="1:11" ht="12.75">
      <c r="A15" s="42"/>
      <c r="B15" s="41"/>
      <c r="C15" s="43"/>
      <c r="D15" s="44"/>
      <c r="E15" s="44"/>
      <c r="F15" s="44"/>
      <c r="G15" s="44"/>
      <c r="H15" s="44"/>
      <c r="I15" s="44"/>
      <c r="J15" s="44"/>
      <c r="K15" s="44"/>
    </row>
    <row r="16" spans="1:11" ht="12.75">
      <c r="A16" s="238" t="s">
        <v>142</v>
      </c>
      <c r="B16" s="238"/>
      <c r="C16" s="138"/>
      <c r="D16" s="240" t="s">
        <v>40</v>
      </c>
      <c r="E16" s="240"/>
      <c r="F16" s="240"/>
      <c r="G16" s="240"/>
      <c r="H16" s="240"/>
      <c r="I16" s="240"/>
      <c r="J16" s="240"/>
      <c r="K16" s="139" t="s">
        <v>41</v>
      </c>
    </row>
    <row r="17" spans="1:11" ht="12.75">
      <c r="A17" s="140" t="s">
        <v>42</v>
      </c>
      <c r="B17" s="140" t="s">
        <v>43</v>
      </c>
      <c r="C17" s="140" t="s">
        <v>44</v>
      </c>
      <c r="D17" s="141">
        <v>1</v>
      </c>
      <c r="E17" s="141">
        <v>2</v>
      </c>
      <c r="F17" s="141">
        <v>3</v>
      </c>
      <c r="G17" s="141">
        <v>4</v>
      </c>
      <c r="H17" s="141">
        <v>5</v>
      </c>
      <c r="I17" s="142">
        <v>6</v>
      </c>
      <c r="J17" s="142">
        <v>7</v>
      </c>
      <c r="K17" s="144" t="s">
        <v>20</v>
      </c>
    </row>
    <row r="18" spans="1:11" ht="12.75">
      <c r="A18" s="145">
        <v>1</v>
      </c>
      <c r="B18" t="s">
        <v>22</v>
      </c>
      <c r="C18" s="158">
        <v>357.43</v>
      </c>
      <c r="D18" s="160">
        <v>349</v>
      </c>
      <c r="E18" s="160">
        <v>366</v>
      </c>
      <c r="F18" s="160"/>
      <c r="G18" s="160"/>
      <c r="H18" s="142">
        <v>359</v>
      </c>
      <c r="I18" s="142">
        <v>352</v>
      </c>
      <c r="J18" s="142"/>
      <c r="K18" s="154">
        <f aca="true" t="shared" si="1" ref="K18:K27">IF(SUM(D18:J18)&gt;1,AVERAGE(D18:J18),C18)</f>
        <v>356.5</v>
      </c>
    </row>
    <row r="19" spans="1:12" ht="12.75">
      <c r="A19" s="145">
        <v>2</v>
      </c>
      <c r="B19" t="s">
        <v>24</v>
      </c>
      <c r="C19" s="158">
        <v>355</v>
      </c>
      <c r="D19" s="160"/>
      <c r="E19" s="160"/>
      <c r="F19" s="160"/>
      <c r="G19" s="160"/>
      <c r="H19" s="142"/>
      <c r="I19" s="142"/>
      <c r="J19" s="142"/>
      <c r="K19" s="154">
        <f t="shared" si="1"/>
        <v>355</v>
      </c>
      <c r="L19" s="41"/>
    </row>
    <row r="20" spans="1:12" ht="12.75">
      <c r="A20" s="145">
        <v>3</v>
      </c>
      <c r="B20" t="s">
        <v>23</v>
      </c>
      <c r="C20" s="158">
        <v>356.71</v>
      </c>
      <c r="D20" s="160">
        <v>331</v>
      </c>
      <c r="E20" s="160">
        <v>341</v>
      </c>
      <c r="F20" s="160"/>
      <c r="G20" s="160"/>
      <c r="H20" s="142">
        <v>360</v>
      </c>
      <c r="I20" s="142">
        <v>347</v>
      </c>
      <c r="J20" s="142"/>
      <c r="K20" s="154">
        <f t="shared" si="1"/>
        <v>344.75</v>
      </c>
      <c r="L20" s="41"/>
    </row>
    <row r="21" spans="1:12" ht="12.75">
      <c r="A21" s="145">
        <v>4</v>
      </c>
      <c r="B21" t="s">
        <v>28</v>
      </c>
      <c r="C21" s="158">
        <v>315</v>
      </c>
      <c r="D21" s="160">
        <v>335</v>
      </c>
      <c r="E21" s="160">
        <v>331</v>
      </c>
      <c r="F21" s="160">
        <v>340</v>
      </c>
      <c r="G21" s="160">
        <v>327</v>
      </c>
      <c r="H21" s="142"/>
      <c r="I21" s="142"/>
      <c r="J21" s="142"/>
      <c r="K21" s="154">
        <f t="shared" si="1"/>
        <v>333.25</v>
      </c>
      <c r="L21" s="41"/>
    </row>
    <row r="22" spans="1:12" ht="12.75">
      <c r="A22" s="145">
        <v>5</v>
      </c>
      <c r="B22" t="s">
        <v>27</v>
      </c>
      <c r="C22" s="158">
        <v>335.29</v>
      </c>
      <c r="D22" s="160">
        <v>342</v>
      </c>
      <c r="E22" s="160">
        <v>324</v>
      </c>
      <c r="F22" s="160">
        <v>329</v>
      </c>
      <c r="G22" s="160">
        <v>339</v>
      </c>
      <c r="H22" s="142">
        <v>321</v>
      </c>
      <c r="I22" s="142">
        <v>317</v>
      </c>
      <c r="J22" s="142"/>
      <c r="K22" s="154">
        <f t="shared" si="1"/>
        <v>328.6666666666667</v>
      </c>
      <c r="L22" s="41"/>
    </row>
    <row r="23" spans="1:12" ht="12.75">
      <c r="A23" s="145">
        <v>6</v>
      </c>
      <c r="B23" t="s">
        <v>26</v>
      </c>
      <c r="C23" s="158">
        <v>342.14</v>
      </c>
      <c r="D23" s="159"/>
      <c r="E23" s="159"/>
      <c r="F23" s="159">
        <v>317</v>
      </c>
      <c r="G23" s="159">
        <v>330</v>
      </c>
      <c r="H23" s="141">
        <v>317</v>
      </c>
      <c r="I23" s="142">
        <v>332</v>
      </c>
      <c r="J23" s="142"/>
      <c r="K23" s="154">
        <f t="shared" si="1"/>
        <v>324</v>
      </c>
      <c r="L23" s="41"/>
    </row>
    <row r="24" spans="1:11" ht="12.75">
      <c r="A24" s="147">
        <v>7</v>
      </c>
      <c r="B24" t="s">
        <v>29</v>
      </c>
      <c r="C24" s="158">
        <v>310</v>
      </c>
      <c r="D24" s="160">
        <v>308</v>
      </c>
      <c r="E24" s="160">
        <v>324</v>
      </c>
      <c r="F24" s="160"/>
      <c r="G24" s="160"/>
      <c r="H24" s="142"/>
      <c r="I24" s="142"/>
      <c r="J24" s="142"/>
      <c r="K24" s="154">
        <f t="shared" si="1"/>
        <v>316</v>
      </c>
    </row>
    <row r="25" spans="1:11" ht="12.75">
      <c r="A25" s="147">
        <v>8</v>
      </c>
      <c r="B25" t="s">
        <v>25</v>
      </c>
      <c r="C25" s="158">
        <v>314.29</v>
      </c>
      <c r="D25" s="160"/>
      <c r="E25" s="160"/>
      <c r="F25" s="160">
        <v>304</v>
      </c>
      <c r="G25" s="160">
        <v>314</v>
      </c>
      <c r="H25" s="142">
        <v>306</v>
      </c>
      <c r="I25" s="142">
        <v>302</v>
      </c>
      <c r="J25" s="142"/>
      <c r="K25" s="154">
        <f t="shared" si="1"/>
        <v>306.5</v>
      </c>
    </row>
    <row r="26" spans="1:11" ht="12.75">
      <c r="A26" s="147">
        <v>9</v>
      </c>
      <c r="B26" s="157" t="s">
        <v>146</v>
      </c>
      <c r="C26" s="158"/>
      <c r="D26" s="160"/>
      <c r="E26" s="160"/>
      <c r="F26" s="160">
        <v>282</v>
      </c>
      <c r="G26" s="160">
        <v>276</v>
      </c>
      <c r="H26" s="142"/>
      <c r="I26" s="142"/>
      <c r="J26" s="142"/>
      <c r="K26" s="154">
        <f t="shared" si="1"/>
        <v>279</v>
      </c>
    </row>
    <row r="27" spans="1:11" ht="12.75">
      <c r="A27" s="147">
        <v>10</v>
      </c>
      <c r="B27" s="140"/>
      <c r="C27" s="146"/>
      <c r="D27" s="142"/>
      <c r="E27" s="142"/>
      <c r="F27" s="142"/>
      <c r="G27" s="142"/>
      <c r="H27" s="142"/>
      <c r="I27" s="142"/>
      <c r="J27" s="142"/>
      <c r="K27" s="154">
        <f t="shared" si="1"/>
        <v>0</v>
      </c>
    </row>
    <row r="28" spans="1:11" ht="12.75">
      <c r="A28" s="42"/>
      <c r="B28" s="41"/>
      <c r="C28" s="43"/>
      <c r="D28" s="44"/>
      <c r="E28" s="44"/>
      <c r="F28" s="44"/>
      <c r="G28" s="44"/>
      <c r="H28" s="44"/>
      <c r="I28" s="44"/>
      <c r="J28" s="44"/>
      <c r="K28" s="44"/>
    </row>
    <row r="29" spans="1:11" ht="12.75">
      <c r="A29" s="238" t="s">
        <v>147</v>
      </c>
      <c r="B29" s="238"/>
      <c r="C29" s="148"/>
      <c r="D29" s="240" t="s">
        <v>40</v>
      </c>
      <c r="E29" s="240"/>
      <c r="F29" s="240"/>
      <c r="G29" s="240"/>
      <c r="H29" s="240"/>
      <c r="I29" s="240"/>
      <c r="J29" s="240"/>
      <c r="K29" s="139" t="s">
        <v>41</v>
      </c>
    </row>
    <row r="30" spans="1:11" ht="12.75">
      <c r="A30" s="140" t="s">
        <v>42</v>
      </c>
      <c r="B30" s="140" t="s">
        <v>43</v>
      </c>
      <c r="C30" s="140" t="s">
        <v>44</v>
      </c>
      <c r="D30" s="141">
        <v>1</v>
      </c>
      <c r="E30" s="141">
        <v>2</v>
      </c>
      <c r="F30" s="141">
        <v>3</v>
      </c>
      <c r="G30" s="141">
        <v>4</v>
      </c>
      <c r="H30" s="141">
        <v>5</v>
      </c>
      <c r="I30" s="142">
        <v>6</v>
      </c>
      <c r="J30" s="142">
        <v>7</v>
      </c>
      <c r="K30" s="144" t="s">
        <v>20</v>
      </c>
    </row>
    <row r="31" spans="1:11" ht="12.75">
      <c r="A31" s="147">
        <v>1</v>
      </c>
      <c r="B31" s="157" t="s">
        <v>69</v>
      </c>
      <c r="C31" s="158">
        <v>356.43</v>
      </c>
      <c r="D31" s="160">
        <v>358</v>
      </c>
      <c r="E31" s="160">
        <v>355</v>
      </c>
      <c r="F31" s="160">
        <v>361</v>
      </c>
      <c r="G31" s="160">
        <v>354</v>
      </c>
      <c r="H31" s="160">
        <v>358</v>
      </c>
      <c r="I31" s="160">
        <v>358</v>
      </c>
      <c r="J31" s="142"/>
      <c r="K31" s="154">
        <f aca="true" t="shared" si="2" ref="K31:K40">IF(SUM(D31:J31)&gt;1,AVERAGE(D31:J31),C31)</f>
        <v>357.3333333333333</v>
      </c>
    </row>
    <row r="32" spans="1:11" ht="12.75">
      <c r="A32" s="147">
        <v>2</v>
      </c>
      <c r="B32" s="157" t="s">
        <v>70</v>
      </c>
      <c r="C32" s="158">
        <v>349.57</v>
      </c>
      <c r="D32" s="160">
        <v>338</v>
      </c>
      <c r="E32" s="160">
        <v>339</v>
      </c>
      <c r="F32" s="160">
        <v>355</v>
      </c>
      <c r="G32" s="160">
        <v>356</v>
      </c>
      <c r="H32" s="160">
        <v>358</v>
      </c>
      <c r="I32" s="160">
        <v>365</v>
      </c>
      <c r="J32" s="142"/>
      <c r="K32" s="154">
        <f t="shared" si="2"/>
        <v>351.8333333333333</v>
      </c>
    </row>
    <row r="33" spans="1:11" ht="12.75">
      <c r="A33" s="147">
        <v>3</v>
      </c>
      <c r="B33" s="157" t="s">
        <v>71</v>
      </c>
      <c r="C33" s="158">
        <v>344.29</v>
      </c>
      <c r="D33" s="160">
        <v>355</v>
      </c>
      <c r="E33" s="160">
        <v>348</v>
      </c>
      <c r="F33" s="160">
        <v>345</v>
      </c>
      <c r="G33" s="160">
        <v>348</v>
      </c>
      <c r="H33" s="160">
        <v>348</v>
      </c>
      <c r="I33" s="160">
        <v>360</v>
      </c>
      <c r="J33" s="142"/>
      <c r="K33" s="154">
        <f t="shared" si="2"/>
        <v>350.6666666666667</v>
      </c>
    </row>
    <row r="34" spans="1:11" ht="12.75">
      <c r="A34" s="147">
        <v>4</v>
      </c>
      <c r="B34" s="157" t="s">
        <v>148</v>
      </c>
      <c r="C34" s="158"/>
      <c r="D34" s="160">
        <v>337</v>
      </c>
      <c r="E34" s="160">
        <v>339</v>
      </c>
      <c r="F34" s="160">
        <v>341</v>
      </c>
      <c r="G34" s="160">
        <v>344</v>
      </c>
      <c r="H34" s="160">
        <v>336</v>
      </c>
      <c r="I34" s="160">
        <v>350</v>
      </c>
      <c r="J34" s="142"/>
      <c r="K34" s="154">
        <f t="shared" si="2"/>
        <v>341.1666666666667</v>
      </c>
    </row>
    <row r="35" spans="1:11" ht="12.75">
      <c r="A35" s="147">
        <v>5</v>
      </c>
      <c r="B35" s="157" t="s">
        <v>73</v>
      </c>
      <c r="C35" s="158">
        <v>332.71</v>
      </c>
      <c r="D35" s="160"/>
      <c r="E35" s="160"/>
      <c r="F35" s="160"/>
      <c r="G35" s="160"/>
      <c r="H35" s="160"/>
      <c r="I35" s="160"/>
      <c r="J35" s="142"/>
      <c r="K35" s="154">
        <f t="shared" si="2"/>
        <v>332.71</v>
      </c>
    </row>
    <row r="36" spans="1:11" ht="12.75">
      <c r="A36" s="147">
        <v>6</v>
      </c>
      <c r="B36" s="157" t="s">
        <v>74</v>
      </c>
      <c r="C36" s="158">
        <v>332</v>
      </c>
      <c r="D36" s="160"/>
      <c r="E36" s="160"/>
      <c r="F36" s="160"/>
      <c r="G36" s="158"/>
      <c r="H36" s="160"/>
      <c r="I36" s="160"/>
      <c r="J36" s="142"/>
      <c r="K36" s="154">
        <f t="shared" si="2"/>
        <v>332</v>
      </c>
    </row>
    <row r="37" spans="1:11" ht="12.75">
      <c r="A37" s="147">
        <v>7</v>
      </c>
      <c r="B37" s="157" t="s">
        <v>75</v>
      </c>
      <c r="C37" s="158">
        <v>328</v>
      </c>
      <c r="D37" s="160"/>
      <c r="E37" s="160"/>
      <c r="F37" s="160"/>
      <c r="G37" s="160"/>
      <c r="H37" s="160"/>
      <c r="I37" s="160"/>
      <c r="J37" s="142"/>
      <c r="K37" s="154">
        <f t="shared" si="2"/>
        <v>328</v>
      </c>
    </row>
    <row r="38" spans="1:11" ht="12.75">
      <c r="A38" s="147">
        <v>8</v>
      </c>
      <c r="B38" s="157" t="s">
        <v>72</v>
      </c>
      <c r="C38" s="158">
        <v>338.57</v>
      </c>
      <c r="D38" s="160">
        <v>324</v>
      </c>
      <c r="E38" s="160">
        <v>309</v>
      </c>
      <c r="F38" s="160">
        <v>300</v>
      </c>
      <c r="G38" s="160">
        <v>325</v>
      </c>
      <c r="H38" s="160">
        <v>342</v>
      </c>
      <c r="I38" s="160">
        <v>342</v>
      </c>
      <c r="J38" s="142"/>
      <c r="K38" s="154">
        <f t="shared" si="2"/>
        <v>323.6666666666667</v>
      </c>
    </row>
    <row r="39" spans="1:11" ht="12.75">
      <c r="A39" s="147">
        <v>9</v>
      </c>
      <c r="B39" s="157" t="s">
        <v>76</v>
      </c>
      <c r="C39" s="158">
        <v>321</v>
      </c>
      <c r="D39" s="160"/>
      <c r="E39" s="160"/>
      <c r="F39" s="160"/>
      <c r="G39" s="160"/>
      <c r="H39" s="160"/>
      <c r="I39" s="160"/>
      <c r="J39" s="142"/>
      <c r="K39" s="154">
        <f t="shared" si="2"/>
        <v>321</v>
      </c>
    </row>
    <row r="40" spans="1:11" ht="12.75">
      <c r="A40" s="147">
        <v>10</v>
      </c>
      <c r="B40" s="157" t="s">
        <v>149</v>
      </c>
      <c r="C40" s="158"/>
      <c r="D40" s="160"/>
      <c r="E40" s="160"/>
      <c r="F40" s="160"/>
      <c r="G40" s="160"/>
      <c r="H40" s="160"/>
      <c r="I40" s="160"/>
      <c r="J40" s="142"/>
      <c r="K40" s="154">
        <f t="shared" si="2"/>
        <v>0</v>
      </c>
    </row>
    <row r="41" spans="1:8" ht="12.75">
      <c r="A41" s="45"/>
      <c r="B41" s="41"/>
      <c r="C41" s="41"/>
      <c r="D41" s="44"/>
      <c r="E41" s="44"/>
      <c r="F41" s="44"/>
      <c r="G41" s="44"/>
      <c r="H41" s="44"/>
    </row>
    <row r="42" spans="1:11" ht="12.75">
      <c r="A42" s="238" t="s">
        <v>48</v>
      </c>
      <c r="B42" s="238"/>
      <c r="C42" s="149"/>
      <c r="D42" s="240" t="s">
        <v>40</v>
      </c>
      <c r="E42" s="240"/>
      <c r="F42" s="240"/>
      <c r="G42" s="240"/>
      <c r="H42" s="240"/>
      <c r="I42" s="240"/>
      <c r="J42" s="240"/>
      <c r="K42" s="139" t="s">
        <v>41</v>
      </c>
    </row>
    <row r="43" spans="1:11" ht="12.75">
      <c r="A43" s="150" t="s">
        <v>42</v>
      </c>
      <c r="B43" s="150" t="s">
        <v>43</v>
      </c>
      <c r="C43" s="140" t="s">
        <v>44</v>
      </c>
      <c r="D43" s="141">
        <v>1</v>
      </c>
      <c r="E43" s="141">
        <v>2</v>
      </c>
      <c r="F43" s="141">
        <v>3</v>
      </c>
      <c r="G43" s="141">
        <v>4</v>
      </c>
      <c r="H43" s="141">
        <v>5</v>
      </c>
      <c r="I43" s="142">
        <v>6</v>
      </c>
      <c r="J43" s="142">
        <v>7</v>
      </c>
      <c r="K43" s="144" t="s">
        <v>20</v>
      </c>
    </row>
    <row r="44" spans="1:11" ht="12.75">
      <c r="A44" s="147">
        <v>1</v>
      </c>
      <c r="B44" t="s">
        <v>49</v>
      </c>
      <c r="C44" s="158">
        <v>357.86</v>
      </c>
      <c r="D44" s="160"/>
      <c r="E44" s="160"/>
      <c r="F44" s="160">
        <v>372</v>
      </c>
      <c r="G44" s="160">
        <v>370</v>
      </c>
      <c r="H44" s="160">
        <v>363</v>
      </c>
      <c r="I44" s="160">
        <v>356</v>
      </c>
      <c r="J44" s="142"/>
      <c r="K44" s="154">
        <f aca="true" t="shared" si="3" ref="K44:K53">IF(SUM(D44:J44)&gt;1,AVERAGE(D44:J44),C44)</f>
        <v>365.25</v>
      </c>
    </row>
    <row r="45" spans="1:11" ht="12.75">
      <c r="A45" s="147">
        <v>2</v>
      </c>
      <c r="B45" s="162" t="s">
        <v>85</v>
      </c>
      <c r="C45" s="158">
        <v>358</v>
      </c>
      <c r="D45" s="160">
        <v>348</v>
      </c>
      <c r="E45" s="160">
        <v>339</v>
      </c>
      <c r="F45" s="160"/>
      <c r="G45" s="160"/>
      <c r="H45" s="160">
        <v>359</v>
      </c>
      <c r="I45" s="160">
        <v>358</v>
      </c>
      <c r="J45" s="142"/>
      <c r="K45" s="154">
        <f t="shared" si="3"/>
        <v>351</v>
      </c>
    </row>
    <row r="46" spans="1:11" ht="12.75">
      <c r="A46" s="147">
        <v>3</v>
      </c>
      <c r="B46" t="s">
        <v>50</v>
      </c>
      <c r="C46" s="158">
        <v>337.43</v>
      </c>
      <c r="D46" s="160">
        <v>350</v>
      </c>
      <c r="E46" s="160">
        <v>340</v>
      </c>
      <c r="F46" s="160">
        <v>355</v>
      </c>
      <c r="G46" s="160">
        <v>356</v>
      </c>
      <c r="H46" s="160">
        <v>347</v>
      </c>
      <c r="I46" s="160">
        <v>355</v>
      </c>
      <c r="J46" s="142"/>
      <c r="K46" s="154">
        <f t="shared" si="3"/>
        <v>350.5</v>
      </c>
    </row>
    <row r="47" spans="1:11" ht="12.75">
      <c r="A47" s="147">
        <v>4</v>
      </c>
      <c r="B47" s="163" t="s">
        <v>62</v>
      </c>
      <c r="C47" s="158">
        <v>348.8</v>
      </c>
      <c r="D47" s="160">
        <v>340</v>
      </c>
      <c r="E47" s="160">
        <v>344</v>
      </c>
      <c r="F47" s="160">
        <v>350</v>
      </c>
      <c r="G47" s="160">
        <v>349</v>
      </c>
      <c r="H47" s="160"/>
      <c r="I47" s="160"/>
      <c r="J47" s="142"/>
      <c r="K47" s="154">
        <f t="shared" si="3"/>
        <v>345.75</v>
      </c>
    </row>
    <row r="48" spans="1:11" ht="12.75">
      <c r="A48" s="147">
        <v>5</v>
      </c>
      <c r="B48" s="157" t="s">
        <v>86</v>
      </c>
      <c r="C48" s="158">
        <v>333.71</v>
      </c>
      <c r="D48" s="160">
        <v>322</v>
      </c>
      <c r="E48" s="160">
        <v>322</v>
      </c>
      <c r="F48" s="160">
        <v>336</v>
      </c>
      <c r="G48" s="160">
        <v>342</v>
      </c>
      <c r="H48" s="160">
        <v>339</v>
      </c>
      <c r="I48" s="160">
        <v>334</v>
      </c>
      <c r="J48" s="142"/>
      <c r="K48" s="154">
        <f t="shared" si="3"/>
        <v>332.5</v>
      </c>
    </row>
    <row r="49" spans="1:11" ht="12.75">
      <c r="A49" s="147">
        <v>6</v>
      </c>
      <c r="B49" s="164" t="s">
        <v>159</v>
      </c>
      <c r="C49" s="158">
        <v>340</v>
      </c>
      <c r="D49" s="160"/>
      <c r="E49" s="160"/>
      <c r="F49" s="160"/>
      <c r="G49" s="160"/>
      <c r="H49" s="160">
        <v>327</v>
      </c>
      <c r="I49" s="160">
        <v>326</v>
      </c>
      <c r="J49" s="142"/>
      <c r="K49" s="154">
        <f t="shared" si="3"/>
        <v>326.5</v>
      </c>
    </row>
    <row r="50" spans="1:11" ht="12.75">
      <c r="A50" s="147">
        <v>7</v>
      </c>
      <c r="B50" s="160" t="s">
        <v>52</v>
      </c>
      <c r="C50" s="158"/>
      <c r="D50" s="160"/>
      <c r="E50" s="160"/>
      <c r="F50" s="160">
        <v>318</v>
      </c>
      <c r="G50" s="160">
        <v>309</v>
      </c>
      <c r="H50" s="160"/>
      <c r="I50" s="160"/>
      <c r="J50" s="142"/>
      <c r="K50" s="154">
        <f t="shared" si="3"/>
        <v>313.5</v>
      </c>
    </row>
    <row r="51" spans="1:11" ht="12.75">
      <c r="A51" s="147">
        <v>8</v>
      </c>
      <c r="B51" s="160" t="s">
        <v>51</v>
      </c>
      <c r="C51" s="158">
        <v>332.17</v>
      </c>
      <c r="D51" s="160">
        <v>306</v>
      </c>
      <c r="E51" s="160">
        <v>308</v>
      </c>
      <c r="F51" s="160"/>
      <c r="G51" s="160"/>
      <c r="H51" s="160"/>
      <c r="I51" s="160"/>
      <c r="J51" s="142"/>
      <c r="K51" s="154">
        <f t="shared" si="3"/>
        <v>307</v>
      </c>
    </row>
    <row r="52" spans="1:11" ht="12.75">
      <c r="A52" s="147">
        <v>9</v>
      </c>
      <c r="B52" s="140"/>
      <c r="C52" s="146"/>
      <c r="D52" s="142"/>
      <c r="E52" s="142"/>
      <c r="F52" s="142"/>
      <c r="G52" s="142"/>
      <c r="H52" s="142"/>
      <c r="I52" s="142"/>
      <c r="J52" s="142"/>
      <c r="K52" s="154">
        <f t="shared" si="3"/>
        <v>0</v>
      </c>
    </row>
    <row r="53" spans="1:11" ht="12.75">
      <c r="A53" s="147">
        <v>10</v>
      </c>
      <c r="B53" s="140"/>
      <c r="C53" s="146"/>
      <c r="D53" s="142"/>
      <c r="E53" s="142"/>
      <c r="F53" s="142"/>
      <c r="G53" s="142"/>
      <c r="H53" s="142"/>
      <c r="I53" s="142"/>
      <c r="J53" s="142"/>
      <c r="K53" s="154">
        <f t="shared" si="3"/>
        <v>0</v>
      </c>
    </row>
    <row r="54" spans="1:11" ht="12.75">
      <c r="A54" s="42"/>
      <c r="B54" s="46"/>
      <c r="C54" s="43"/>
      <c r="D54" s="44"/>
      <c r="E54" s="44"/>
      <c r="F54" s="44"/>
      <c r="G54" s="44"/>
      <c r="H54" s="44"/>
      <c r="I54" s="44"/>
      <c r="J54" s="44"/>
      <c r="K54" s="47"/>
    </row>
    <row r="55" spans="2:10" ht="20.25">
      <c r="B55" s="39" t="s">
        <v>37</v>
      </c>
      <c r="C55" s="241" t="str">
        <f>C1</f>
        <v>Bezirksliga Fallingbostel LP 2014-15</v>
      </c>
      <c r="D55" s="241"/>
      <c r="E55" s="241"/>
      <c r="F55" s="241"/>
      <c r="G55" s="241"/>
      <c r="H55" s="241"/>
      <c r="I55" s="241"/>
      <c r="J55" s="241"/>
    </row>
    <row r="56" spans="1:13" ht="12.75">
      <c r="A56" s="42"/>
      <c r="B56" s="41"/>
      <c r="C56" s="43"/>
      <c r="D56" s="44"/>
      <c r="E56" s="44"/>
      <c r="F56" s="44"/>
      <c r="G56" s="44"/>
      <c r="H56" s="44"/>
      <c r="I56" s="44"/>
      <c r="J56" s="48" t="s">
        <v>38</v>
      </c>
      <c r="K56" s="49">
        <f>J2</f>
        <v>42029</v>
      </c>
      <c r="M56" s="49"/>
    </row>
    <row r="57" spans="1:11" ht="12.75">
      <c r="A57" s="238" t="s">
        <v>77</v>
      </c>
      <c r="B57" s="238"/>
      <c r="C57" s="148"/>
      <c r="D57" s="240" t="s">
        <v>40</v>
      </c>
      <c r="E57" s="240"/>
      <c r="F57" s="240"/>
      <c r="G57" s="240"/>
      <c r="H57" s="240"/>
      <c r="I57" s="240"/>
      <c r="J57" s="240"/>
      <c r="K57" s="139" t="s">
        <v>41</v>
      </c>
    </row>
    <row r="58" spans="1:11" ht="12.75">
      <c r="A58" s="140" t="s">
        <v>42</v>
      </c>
      <c r="B58" s="140" t="s">
        <v>43</v>
      </c>
      <c r="C58" s="140" t="s">
        <v>44</v>
      </c>
      <c r="D58" s="141">
        <v>1</v>
      </c>
      <c r="E58" s="141">
        <v>2</v>
      </c>
      <c r="F58" s="141">
        <v>3</v>
      </c>
      <c r="G58" s="141">
        <v>4</v>
      </c>
      <c r="H58" s="141">
        <v>5</v>
      </c>
      <c r="I58" s="142">
        <v>6</v>
      </c>
      <c r="J58" s="142">
        <v>7</v>
      </c>
      <c r="K58" s="144" t="s">
        <v>20</v>
      </c>
    </row>
    <row r="59" spans="1:13" ht="12.75">
      <c r="A59" s="147">
        <v>1</v>
      </c>
      <c r="B59" s="157" t="s">
        <v>87</v>
      </c>
      <c r="C59" s="158">
        <v>360</v>
      </c>
      <c r="D59" s="160">
        <v>367</v>
      </c>
      <c r="E59" s="160"/>
      <c r="F59" s="160"/>
      <c r="G59" s="160"/>
      <c r="H59" s="160">
        <v>368</v>
      </c>
      <c r="I59" s="160">
        <v>361</v>
      </c>
      <c r="J59" s="142"/>
      <c r="K59" s="154">
        <f aca="true" t="shared" si="4" ref="K59:K68">IF(SUM(D59:J59)&gt;1,AVERAGE(D59:J59),C59)</f>
        <v>365.3333333333333</v>
      </c>
      <c r="M59" s="49"/>
    </row>
    <row r="60" spans="1:11" ht="12.75">
      <c r="A60" s="147">
        <v>2</v>
      </c>
      <c r="B60" s="157" t="s">
        <v>79</v>
      </c>
      <c r="C60" s="158">
        <v>360.57</v>
      </c>
      <c r="D60" s="160">
        <v>350</v>
      </c>
      <c r="E60" s="160">
        <v>363</v>
      </c>
      <c r="F60" s="160">
        <v>371</v>
      </c>
      <c r="G60" s="160">
        <v>365</v>
      </c>
      <c r="H60" s="160">
        <v>360</v>
      </c>
      <c r="I60" s="160">
        <v>356</v>
      </c>
      <c r="J60" s="142"/>
      <c r="K60" s="154">
        <f t="shared" si="4"/>
        <v>360.8333333333333</v>
      </c>
    </row>
    <row r="61" spans="1:11" ht="12.75">
      <c r="A61" s="147">
        <v>3</v>
      </c>
      <c r="B61" s="157" t="s">
        <v>78</v>
      </c>
      <c r="C61" s="158">
        <v>354.86</v>
      </c>
      <c r="D61" s="160">
        <v>335</v>
      </c>
      <c r="E61" s="160">
        <v>350</v>
      </c>
      <c r="F61" s="160">
        <v>349</v>
      </c>
      <c r="G61" s="160">
        <v>358</v>
      </c>
      <c r="H61" s="160">
        <v>347</v>
      </c>
      <c r="I61" s="160">
        <v>352</v>
      </c>
      <c r="J61" s="142"/>
      <c r="K61" s="154">
        <f t="shared" si="4"/>
        <v>348.5</v>
      </c>
    </row>
    <row r="62" spans="1:11" ht="12.75">
      <c r="A62" s="147">
        <v>4</v>
      </c>
      <c r="B62" s="157" t="s">
        <v>81</v>
      </c>
      <c r="C62" s="158">
        <v>328</v>
      </c>
      <c r="D62" s="160">
        <v>337</v>
      </c>
      <c r="E62" s="160"/>
      <c r="F62" s="160">
        <v>345</v>
      </c>
      <c r="G62" s="160">
        <v>355</v>
      </c>
      <c r="H62" s="160">
        <v>350</v>
      </c>
      <c r="I62" s="160">
        <v>337</v>
      </c>
      <c r="J62" s="142"/>
      <c r="K62" s="154">
        <f t="shared" si="4"/>
        <v>344.8</v>
      </c>
    </row>
    <row r="63" spans="1:11" ht="12.75">
      <c r="A63" s="147">
        <v>5</v>
      </c>
      <c r="B63" s="157" t="s">
        <v>80</v>
      </c>
      <c r="C63" s="158">
        <v>331</v>
      </c>
      <c r="D63" s="160">
        <v>342</v>
      </c>
      <c r="E63" s="160">
        <v>347</v>
      </c>
      <c r="F63" s="160">
        <v>335</v>
      </c>
      <c r="G63" s="160">
        <v>339</v>
      </c>
      <c r="H63" s="160"/>
      <c r="I63" s="160">
        <v>337</v>
      </c>
      <c r="J63" s="142"/>
      <c r="K63" s="154">
        <f t="shared" si="4"/>
        <v>340</v>
      </c>
    </row>
    <row r="64" spans="1:11" ht="12.75">
      <c r="A64" s="147">
        <v>6</v>
      </c>
      <c r="B64" s="157" t="s">
        <v>82</v>
      </c>
      <c r="C64" s="158">
        <v>323</v>
      </c>
      <c r="D64" s="160"/>
      <c r="E64" s="160">
        <v>338</v>
      </c>
      <c r="F64" s="160"/>
      <c r="G64" s="160"/>
      <c r="H64" s="160"/>
      <c r="I64" s="160"/>
      <c r="J64" s="142"/>
      <c r="K64" s="154">
        <f t="shared" si="4"/>
        <v>338</v>
      </c>
    </row>
    <row r="65" spans="1:11" ht="12.75">
      <c r="A65" s="147">
        <v>7</v>
      </c>
      <c r="B65" s="157" t="s">
        <v>83</v>
      </c>
      <c r="C65" s="158">
        <v>311.33</v>
      </c>
      <c r="D65" s="160"/>
      <c r="E65" s="160">
        <v>320</v>
      </c>
      <c r="F65" s="160">
        <v>321</v>
      </c>
      <c r="G65" s="160">
        <v>318</v>
      </c>
      <c r="H65" s="160">
        <v>318</v>
      </c>
      <c r="I65" s="160"/>
      <c r="J65" s="142"/>
      <c r="K65" s="154">
        <f t="shared" si="4"/>
        <v>319.25</v>
      </c>
    </row>
    <row r="66" spans="1:11" ht="12.75">
      <c r="A66" s="147">
        <v>8</v>
      </c>
      <c r="B66" s="157"/>
      <c r="C66" s="158"/>
      <c r="D66" s="160"/>
      <c r="E66" s="160"/>
      <c r="F66" s="160"/>
      <c r="G66" s="160"/>
      <c r="H66" s="160"/>
      <c r="I66" s="160"/>
      <c r="J66" s="142"/>
      <c r="K66" s="154">
        <f t="shared" si="4"/>
        <v>0</v>
      </c>
    </row>
    <row r="67" spans="1:11" ht="12.75">
      <c r="A67" s="147">
        <v>9</v>
      </c>
      <c r="B67" s="140"/>
      <c r="C67" s="146"/>
      <c r="D67" s="142"/>
      <c r="E67" s="142"/>
      <c r="F67" s="142"/>
      <c r="G67" s="142"/>
      <c r="H67" s="142"/>
      <c r="I67" s="142"/>
      <c r="J67" s="142"/>
      <c r="K67" s="154">
        <f t="shared" si="4"/>
        <v>0</v>
      </c>
    </row>
    <row r="68" spans="1:11" ht="12.75">
      <c r="A68" s="147">
        <v>10</v>
      </c>
      <c r="B68" s="140"/>
      <c r="C68" s="146"/>
      <c r="D68" s="142"/>
      <c r="E68" s="142"/>
      <c r="F68" s="142"/>
      <c r="G68" s="142"/>
      <c r="H68" s="142"/>
      <c r="I68" s="142"/>
      <c r="J68" s="142"/>
      <c r="K68" s="154">
        <f t="shared" si="4"/>
        <v>0</v>
      </c>
    </row>
    <row r="69" spans="1:11" ht="12.75">
      <c r="A69" s="42"/>
      <c r="B69" s="41"/>
      <c r="C69" s="43"/>
      <c r="D69" s="44"/>
      <c r="E69" s="44"/>
      <c r="F69" s="44"/>
      <c r="G69" s="44"/>
      <c r="H69" s="44"/>
      <c r="I69" s="44"/>
      <c r="J69" s="44"/>
      <c r="K69" s="44"/>
    </row>
    <row r="70" spans="1:11" ht="12.75">
      <c r="A70" s="238" t="s">
        <v>46</v>
      </c>
      <c r="B70" s="238"/>
      <c r="C70" s="151"/>
      <c r="D70" s="242" t="s">
        <v>40</v>
      </c>
      <c r="E70" s="242"/>
      <c r="F70" s="242"/>
      <c r="G70" s="242"/>
      <c r="H70" s="242"/>
      <c r="I70" s="242"/>
      <c r="J70" s="242"/>
      <c r="K70" s="139" t="s">
        <v>41</v>
      </c>
    </row>
    <row r="71" spans="1:11" ht="12.75">
      <c r="A71" s="147" t="s">
        <v>42</v>
      </c>
      <c r="B71" s="140" t="s">
        <v>43</v>
      </c>
      <c r="C71" s="140" t="s">
        <v>44</v>
      </c>
      <c r="D71" s="142">
        <v>1</v>
      </c>
      <c r="E71" s="142">
        <v>2</v>
      </c>
      <c r="F71" s="142">
        <v>3</v>
      </c>
      <c r="G71" s="142">
        <v>4</v>
      </c>
      <c r="H71" s="142">
        <v>5</v>
      </c>
      <c r="I71" s="142">
        <v>6</v>
      </c>
      <c r="J71" s="142">
        <v>7</v>
      </c>
      <c r="K71" s="144" t="s">
        <v>20</v>
      </c>
    </row>
    <row r="72" spans="1:11" ht="12.75">
      <c r="A72" s="147">
        <v>1</v>
      </c>
      <c r="B72" s="157" t="s">
        <v>47</v>
      </c>
      <c r="C72" s="158">
        <v>351.29</v>
      </c>
      <c r="D72" s="160">
        <v>368</v>
      </c>
      <c r="E72" s="160">
        <v>348</v>
      </c>
      <c r="F72" s="160">
        <v>367</v>
      </c>
      <c r="G72" s="160">
        <v>364</v>
      </c>
      <c r="H72" s="160">
        <v>350</v>
      </c>
      <c r="I72" s="160">
        <v>357</v>
      </c>
      <c r="J72" s="142"/>
      <c r="K72" s="154">
        <f aca="true" t="shared" si="5" ref="K72:K81">IF(SUM(D72:J72)&gt;1,AVERAGE(D72:J72),C72)</f>
        <v>359</v>
      </c>
    </row>
    <row r="73" spans="1:11" ht="12.75">
      <c r="A73" s="147">
        <v>2</v>
      </c>
      <c r="B73" s="157" t="s">
        <v>63</v>
      </c>
      <c r="C73" s="158">
        <v>346</v>
      </c>
      <c r="D73" s="160">
        <v>362</v>
      </c>
      <c r="E73" s="160">
        <v>352</v>
      </c>
      <c r="F73" s="160">
        <v>362</v>
      </c>
      <c r="G73" s="160">
        <v>343</v>
      </c>
      <c r="H73" s="160">
        <v>353</v>
      </c>
      <c r="I73" s="160">
        <v>350</v>
      </c>
      <c r="J73" s="142"/>
      <c r="K73" s="154">
        <f t="shared" si="5"/>
        <v>353.6666666666667</v>
      </c>
    </row>
    <row r="74" spans="1:11" ht="12.75">
      <c r="A74" s="147">
        <v>3</v>
      </c>
      <c r="B74" s="157" t="s">
        <v>65</v>
      </c>
      <c r="C74" s="158">
        <v>348</v>
      </c>
      <c r="D74" s="160"/>
      <c r="E74" s="160"/>
      <c r="F74" s="160"/>
      <c r="G74" s="160"/>
      <c r="H74" s="160">
        <v>352</v>
      </c>
      <c r="I74" s="160">
        <v>354</v>
      </c>
      <c r="J74" s="142"/>
      <c r="K74" s="154">
        <f t="shared" si="5"/>
        <v>353</v>
      </c>
    </row>
    <row r="75" spans="1:11" ht="12.75">
      <c r="A75" s="147">
        <v>4</v>
      </c>
      <c r="B75" s="157" t="s">
        <v>66</v>
      </c>
      <c r="C75" s="158">
        <v>347.29</v>
      </c>
      <c r="D75" s="160">
        <v>348</v>
      </c>
      <c r="E75" s="160">
        <v>349</v>
      </c>
      <c r="F75" s="160">
        <v>348</v>
      </c>
      <c r="G75" s="160">
        <v>343</v>
      </c>
      <c r="H75" s="160">
        <v>354</v>
      </c>
      <c r="I75" s="160">
        <v>352</v>
      </c>
      <c r="J75" s="142"/>
      <c r="K75" s="154">
        <f t="shared" si="5"/>
        <v>349</v>
      </c>
    </row>
    <row r="76" spans="1:11" ht="12.75">
      <c r="A76" s="147">
        <v>5</v>
      </c>
      <c r="B76" s="157" t="s">
        <v>64</v>
      </c>
      <c r="C76" s="158">
        <v>338</v>
      </c>
      <c r="D76" s="160">
        <v>339</v>
      </c>
      <c r="E76" s="160">
        <v>356</v>
      </c>
      <c r="F76" s="160">
        <v>338</v>
      </c>
      <c r="G76" s="160">
        <v>353</v>
      </c>
      <c r="H76" s="160"/>
      <c r="I76" s="160"/>
      <c r="J76" s="142"/>
      <c r="K76" s="154">
        <f t="shared" si="5"/>
        <v>346.5</v>
      </c>
    </row>
    <row r="77" spans="1:11" ht="12.75">
      <c r="A77" s="147">
        <v>6</v>
      </c>
      <c r="B77" s="157" t="s">
        <v>150</v>
      </c>
      <c r="C77" s="158">
        <v>330</v>
      </c>
      <c r="D77" s="160">
        <v>317</v>
      </c>
      <c r="E77" s="160">
        <v>323</v>
      </c>
      <c r="F77" s="160">
        <v>330</v>
      </c>
      <c r="G77" s="160">
        <v>331</v>
      </c>
      <c r="H77" s="160">
        <v>317</v>
      </c>
      <c r="I77" s="160">
        <v>326</v>
      </c>
      <c r="J77" s="142"/>
      <c r="K77" s="154">
        <f t="shared" si="5"/>
        <v>324</v>
      </c>
    </row>
    <row r="78" spans="1:11" ht="12.75">
      <c r="A78" s="147">
        <v>7</v>
      </c>
      <c r="B78" s="157"/>
      <c r="C78" s="158"/>
      <c r="D78" s="160"/>
      <c r="E78" s="160"/>
      <c r="F78" s="160"/>
      <c r="G78" s="160"/>
      <c r="H78" s="160"/>
      <c r="I78" s="160"/>
      <c r="J78" s="142"/>
      <c r="K78" s="154">
        <f t="shared" si="5"/>
        <v>0</v>
      </c>
    </row>
    <row r="79" spans="1:11" ht="12.75">
      <c r="A79" s="147">
        <v>8</v>
      </c>
      <c r="B79" s="140"/>
      <c r="C79" s="146"/>
      <c r="D79" s="142"/>
      <c r="E79" s="142"/>
      <c r="F79" s="142"/>
      <c r="G79" s="142"/>
      <c r="H79" s="142"/>
      <c r="I79" s="142"/>
      <c r="J79" s="142"/>
      <c r="K79" s="154">
        <f t="shared" si="5"/>
        <v>0</v>
      </c>
    </row>
    <row r="80" spans="1:11" ht="12.75">
      <c r="A80" s="147">
        <v>9</v>
      </c>
      <c r="B80" s="140"/>
      <c r="C80" s="146"/>
      <c r="D80" s="142"/>
      <c r="E80" s="142"/>
      <c r="F80" s="142"/>
      <c r="G80" s="142"/>
      <c r="H80" s="142"/>
      <c r="I80" s="142"/>
      <c r="J80" s="142"/>
      <c r="K80" s="154">
        <f t="shared" si="5"/>
        <v>0</v>
      </c>
    </row>
    <row r="81" spans="1:11" ht="12.75">
      <c r="A81" s="147">
        <v>10</v>
      </c>
      <c r="B81" s="140"/>
      <c r="C81" s="146"/>
      <c r="D81" s="142"/>
      <c r="E81" s="142"/>
      <c r="F81" s="142"/>
      <c r="G81" s="142"/>
      <c r="H81" s="142"/>
      <c r="I81" s="142"/>
      <c r="J81" s="142"/>
      <c r="K81" s="154">
        <f t="shared" si="5"/>
        <v>0</v>
      </c>
    </row>
    <row r="82" spans="1:8" ht="12.75">
      <c r="A82" s="45"/>
      <c r="B82" s="41"/>
      <c r="C82" s="41"/>
      <c r="D82" s="44"/>
      <c r="E82" s="44"/>
      <c r="F82" s="44"/>
      <c r="G82" s="44"/>
      <c r="H82" s="44"/>
    </row>
    <row r="83" spans="1:11" ht="12.75">
      <c r="A83" s="238" t="s">
        <v>144</v>
      </c>
      <c r="B83" s="238"/>
      <c r="C83" s="138"/>
      <c r="D83" s="243" t="s">
        <v>40</v>
      </c>
      <c r="E83" s="243"/>
      <c r="F83" s="243"/>
      <c r="G83" s="243"/>
      <c r="H83" s="243"/>
      <c r="I83" s="243"/>
      <c r="J83" s="243"/>
      <c r="K83" s="139" t="s">
        <v>41</v>
      </c>
    </row>
    <row r="84" spans="1:11" ht="12.75">
      <c r="A84" s="140" t="s">
        <v>42</v>
      </c>
      <c r="B84" s="140" t="s">
        <v>43</v>
      </c>
      <c r="C84" s="140" t="s">
        <v>44</v>
      </c>
      <c r="D84" s="141">
        <v>1</v>
      </c>
      <c r="E84" s="141">
        <v>2</v>
      </c>
      <c r="F84" s="141">
        <v>3</v>
      </c>
      <c r="G84" s="141">
        <v>4</v>
      </c>
      <c r="H84" s="141">
        <v>5</v>
      </c>
      <c r="I84" s="142">
        <v>6</v>
      </c>
      <c r="J84" s="142">
        <v>7</v>
      </c>
      <c r="K84" s="144" t="s">
        <v>20</v>
      </c>
    </row>
    <row r="85" spans="1:11" ht="12.75">
      <c r="A85" s="145">
        <v>1</v>
      </c>
      <c r="B85" s="157" t="s">
        <v>152</v>
      </c>
      <c r="C85" s="158">
        <v>353.3</v>
      </c>
      <c r="D85" s="160">
        <v>334</v>
      </c>
      <c r="E85" s="160">
        <v>332</v>
      </c>
      <c r="F85" s="160">
        <v>353</v>
      </c>
      <c r="G85" s="160">
        <v>342</v>
      </c>
      <c r="H85" s="142">
        <v>349</v>
      </c>
      <c r="I85" s="142">
        <v>358</v>
      </c>
      <c r="J85" s="160"/>
      <c r="K85" s="154">
        <f aca="true" t="shared" si="6" ref="K85:K94">IF(SUM(D85:J85)&gt;1,AVERAGE(D85:J85),C85)</f>
        <v>344.6666666666667</v>
      </c>
    </row>
    <row r="86" spans="1:11" ht="12.75">
      <c r="A86" s="147">
        <v>2</v>
      </c>
      <c r="B86" s="157" t="s">
        <v>151</v>
      </c>
      <c r="C86" s="158">
        <v>343</v>
      </c>
      <c r="D86" s="160">
        <v>348</v>
      </c>
      <c r="E86" s="160">
        <v>345</v>
      </c>
      <c r="F86" s="160">
        <v>346</v>
      </c>
      <c r="G86" s="160">
        <v>346</v>
      </c>
      <c r="H86" s="142">
        <v>331</v>
      </c>
      <c r="I86" s="142">
        <v>339</v>
      </c>
      <c r="J86" s="160"/>
      <c r="K86" s="154">
        <f t="shared" si="6"/>
        <v>342.5</v>
      </c>
    </row>
    <row r="87" spans="1:11" ht="12.75">
      <c r="A87" s="147">
        <v>3</v>
      </c>
      <c r="B87" s="157" t="s">
        <v>153</v>
      </c>
      <c r="C87" s="158">
        <v>335.25</v>
      </c>
      <c r="D87" s="160">
        <v>337</v>
      </c>
      <c r="E87" s="160">
        <v>339</v>
      </c>
      <c r="F87" s="160">
        <v>337</v>
      </c>
      <c r="G87" s="160">
        <v>339</v>
      </c>
      <c r="H87" s="142">
        <v>346</v>
      </c>
      <c r="I87" s="142">
        <v>338</v>
      </c>
      <c r="J87" s="160"/>
      <c r="K87" s="154">
        <f t="shared" si="6"/>
        <v>339.3333333333333</v>
      </c>
    </row>
    <row r="88" spans="1:11" ht="12.75">
      <c r="A88" s="147">
        <v>4</v>
      </c>
      <c r="B88" s="157" t="s">
        <v>154</v>
      </c>
      <c r="C88" s="158">
        <v>336.75</v>
      </c>
      <c r="D88" s="165">
        <v>336</v>
      </c>
      <c r="E88" s="166">
        <v>333</v>
      </c>
      <c r="F88" s="166">
        <v>340</v>
      </c>
      <c r="G88" s="166">
        <v>339</v>
      </c>
      <c r="H88" s="152">
        <v>337</v>
      </c>
      <c r="I88" s="152">
        <v>337</v>
      </c>
      <c r="J88" s="166"/>
      <c r="K88" s="154">
        <f t="shared" si="6"/>
        <v>337</v>
      </c>
    </row>
    <row r="89" spans="1:11" ht="12.75">
      <c r="A89" s="147">
        <v>5</v>
      </c>
      <c r="B89" s="157" t="s">
        <v>155</v>
      </c>
      <c r="C89" s="158">
        <v>340.25</v>
      </c>
      <c r="D89" s="160">
        <v>330</v>
      </c>
      <c r="E89" s="160">
        <v>318</v>
      </c>
      <c r="F89" s="160">
        <v>330</v>
      </c>
      <c r="G89" s="160">
        <v>337</v>
      </c>
      <c r="H89" s="142">
        <v>324</v>
      </c>
      <c r="I89" s="142">
        <v>322</v>
      </c>
      <c r="J89" s="160"/>
      <c r="K89" s="154">
        <f t="shared" si="6"/>
        <v>326.8333333333333</v>
      </c>
    </row>
    <row r="90" spans="1:11" ht="12.75">
      <c r="A90" s="147">
        <v>6</v>
      </c>
      <c r="B90" s="164" t="s">
        <v>165</v>
      </c>
      <c r="C90" s="158"/>
      <c r="D90" s="160"/>
      <c r="E90" s="160"/>
      <c r="F90" s="160"/>
      <c r="G90" s="160"/>
      <c r="H90" s="142"/>
      <c r="I90" s="142"/>
      <c r="J90" s="160"/>
      <c r="K90" s="154">
        <f t="shared" si="6"/>
        <v>0</v>
      </c>
    </row>
    <row r="91" spans="1:11" ht="12.75">
      <c r="A91" s="147">
        <v>7</v>
      </c>
      <c r="B91" s="140"/>
      <c r="C91" s="146"/>
      <c r="D91" s="142"/>
      <c r="E91" s="142"/>
      <c r="F91" s="142"/>
      <c r="G91" s="142"/>
      <c r="H91" s="142"/>
      <c r="I91" s="142"/>
      <c r="J91" s="142"/>
      <c r="K91" s="154">
        <f t="shared" si="6"/>
        <v>0</v>
      </c>
    </row>
    <row r="92" spans="1:11" ht="12.75">
      <c r="A92" s="147">
        <v>8</v>
      </c>
      <c r="B92" s="140"/>
      <c r="C92" s="146"/>
      <c r="D92" s="142"/>
      <c r="E92" s="142"/>
      <c r="F92" s="142"/>
      <c r="G92" s="142"/>
      <c r="H92" s="142"/>
      <c r="I92" s="142"/>
      <c r="J92" s="142"/>
      <c r="K92" s="154">
        <f t="shared" si="6"/>
        <v>0</v>
      </c>
    </row>
    <row r="93" spans="1:11" ht="12.75">
      <c r="A93" s="147">
        <v>9</v>
      </c>
      <c r="B93" s="140"/>
      <c r="C93" s="146"/>
      <c r="D93" s="142"/>
      <c r="E93" s="142"/>
      <c r="F93" s="142"/>
      <c r="G93" s="142"/>
      <c r="H93" s="142"/>
      <c r="I93" s="142"/>
      <c r="J93" s="142"/>
      <c r="K93" s="154">
        <f t="shared" si="6"/>
        <v>0</v>
      </c>
    </row>
    <row r="94" spans="1:11" ht="12.75">
      <c r="A94" s="147">
        <v>10</v>
      </c>
      <c r="B94" s="140"/>
      <c r="C94" s="146"/>
      <c r="D94" s="142"/>
      <c r="E94" s="142"/>
      <c r="F94" s="142"/>
      <c r="G94" s="142"/>
      <c r="H94" s="142"/>
      <c r="I94" s="142"/>
      <c r="J94" s="142"/>
      <c r="K94" s="154">
        <f t="shared" si="6"/>
        <v>0</v>
      </c>
    </row>
    <row r="95" spans="1:8" ht="12.75">
      <c r="A95" s="45"/>
      <c r="B95" s="41"/>
      <c r="C95" s="41"/>
      <c r="D95" s="44"/>
      <c r="E95" s="44"/>
      <c r="F95" s="44"/>
      <c r="G95" s="44"/>
      <c r="H95" s="44"/>
    </row>
    <row r="96" spans="1:11" ht="12.75">
      <c r="A96" s="238" t="s">
        <v>39</v>
      </c>
      <c r="B96" s="238"/>
      <c r="C96" s="149"/>
      <c r="D96" s="242" t="s">
        <v>40</v>
      </c>
      <c r="E96" s="242"/>
      <c r="F96" s="242"/>
      <c r="G96" s="242"/>
      <c r="H96" s="242"/>
      <c r="I96" s="242"/>
      <c r="J96" s="242"/>
      <c r="K96" s="139" t="s">
        <v>41</v>
      </c>
    </row>
    <row r="97" spans="1:11" ht="12.75">
      <c r="A97" s="140" t="s">
        <v>42</v>
      </c>
      <c r="B97" s="140"/>
      <c r="C97" s="150" t="s">
        <v>60</v>
      </c>
      <c r="D97" s="141">
        <v>1</v>
      </c>
      <c r="E97" s="141">
        <v>2</v>
      </c>
      <c r="F97" s="141">
        <v>3</v>
      </c>
      <c r="G97" s="141">
        <v>4</v>
      </c>
      <c r="H97" s="141">
        <v>5</v>
      </c>
      <c r="I97" s="142">
        <v>6</v>
      </c>
      <c r="J97" s="142">
        <v>7</v>
      </c>
      <c r="K97" s="144" t="s">
        <v>20</v>
      </c>
    </row>
    <row r="98" spans="1:11" ht="12.75">
      <c r="A98" s="145">
        <v>1</v>
      </c>
      <c r="B98" s="164" t="s">
        <v>163</v>
      </c>
      <c r="C98" s="158">
        <v>357.8</v>
      </c>
      <c r="D98" s="160"/>
      <c r="E98" s="160"/>
      <c r="F98" s="160">
        <v>368</v>
      </c>
      <c r="G98" s="160">
        <v>372</v>
      </c>
      <c r="H98" s="142"/>
      <c r="I98" s="142"/>
      <c r="J98" s="160"/>
      <c r="K98" s="154">
        <f aca="true" t="shared" si="7" ref="K98:K108">IF(SUM(D98:J98)&gt;1,AVERAGE(D98:J98),C98)</f>
        <v>370</v>
      </c>
    </row>
    <row r="99" spans="1:11" ht="12.75">
      <c r="A99" s="145">
        <v>2</v>
      </c>
      <c r="B99" s="157" t="s">
        <v>32</v>
      </c>
      <c r="C99" s="158">
        <v>365.67</v>
      </c>
      <c r="D99" s="159">
        <v>369</v>
      </c>
      <c r="E99" s="159">
        <v>368</v>
      </c>
      <c r="F99" s="159"/>
      <c r="G99" s="159"/>
      <c r="H99" s="141">
        <v>373</v>
      </c>
      <c r="I99" s="142">
        <v>356</v>
      </c>
      <c r="J99" s="160"/>
      <c r="K99" s="154">
        <f t="shared" si="7"/>
        <v>366.5</v>
      </c>
    </row>
    <row r="100" spans="1:11" ht="12.75">
      <c r="A100" s="145">
        <v>3</v>
      </c>
      <c r="B100" s="157" t="s">
        <v>45</v>
      </c>
      <c r="C100" s="158">
        <v>345</v>
      </c>
      <c r="D100" s="160"/>
      <c r="E100" s="160"/>
      <c r="F100" s="160">
        <v>356</v>
      </c>
      <c r="G100" s="160">
        <v>364</v>
      </c>
      <c r="H100" s="142"/>
      <c r="I100" s="142"/>
      <c r="J100" s="160"/>
      <c r="K100" s="154">
        <f t="shared" si="7"/>
        <v>360</v>
      </c>
    </row>
    <row r="101" spans="1:11" ht="12.75">
      <c r="A101" s="145">
        <v>4</v>
      </c>
      <c r="B101" s="157" t="s">
        <v>68</v>
      </c>
      <c r="C101" s="158">
        <v>355.57</v>
      </c>
      <c r="D101" s="160">
        <v>347</v>
      </c>
      <c r="E101" s="160">
        <v>344</v>
      </c>
      <c r="F101" s="160">
        <v>358</v>
      </c>
      <c r="G101" s="160">
        <v>360</v>
      </c>
      <c r="H101" s="142"/>
      <c r="I101" s="142"/>
      <c r="J101" s="160"/>
      <c r="K101" s="154">
        <f t="shared" si="7"/>
        <v>352.25</v>
      </c>
    </row>
    <row r="102" spans="1:11" ht="12.75">
      <c r="A102" s="145">
        <v>5</v>
      </c>
      <c r="B102" s="157" t="s">
        <v>33</v>
      </c>
      <c r="C102" s="158">
        <v>346.8</v>
      </c>
      <c r="D102" s="160">
        <v>352</v>
      </c>
      <c r="E102" s="160">
        <v>338</v>
      </c>
      <c r="F102" s="160">
        <v>341</v>
      </c>
      <c r="G102" s="160">
        <v>351</v>
      </c>
      <c r="H102" s="142">
        <v>343</v>
      </c>
      <c r="I102" s="142">
        <v>350</v>
      </c>
      <c r="J102" s="160"/>
      <c r="K102" s="154">
        <f t="shared" si="7"/>
        <v>345.8333333333333</v>
      </c>
    </row>
    <row r="103" spans="1:11" ht="12.75">
      <c r="A103" s="145">
        <v>6</v>
      </c>
      <c r="B103" s="157" t="s">
        <v>30</v>
      </c>
      <c r="C103" s="158">
        <v>342</v>
      </c>
      <c r="D103" s="160">
        <v>335</v>
      </c>
      <c r="E103" s="160">
        <v>351</v>
      </c>
      <c r="F103" s="160"/>
      <c r="G103" s="160"/>
      <c r="H103" s="142"/>
      <c r="I103" s="142"/>
      <c r="J103" s="160"/>
      <c r="K103" s="154">
        <f t="shared" si="7"/>
        <v>343</v>
      </c>
    </row>
    <row r="104" spans="1:11" ht="12.75">
      <c r="A104" s="147">
        <v>7</v>
      </c>
      <c r="B104" s="157" t="s">
        <v>35</v>
      </c>
      <c r="C104" s="158">
        <v>330</v>
      </c>
      <c r="D104" s="160"/>
      <c r="E104" s="160"/>
      <c r="F104" s="160"/>
      <c r="G104" s="160"/>
      <c r="H104" s="142">
        <v>335</v>
      </c>
      <c r="I104" s="142">
        <v>334</v>
      </c>
      <c r="J104" s="160"/>
      <c r="K104" s="154">
        <f t="shared" si="7"/>
        <v>334.5</v>
      </c>
    </row>
    <row r="105" spans="1:11" ht="12.75">
      <c r="A105" s="147">
        <v>8</v>
      </c>
      <c r="B105" s="157" t="s">
        <v>31</v>
      </c>
      <c r="C105" s="158">
        <v>339.5</v>
      </c>
      <c r="D105" s="160"/>
      <c r="E105" s="160"/>
      <c r="F105" s="160">
        <v>347</v>
      </c>
      <c r="G105" s="160">
        <v>326</v>
      </c>
      <c r="H105" s="142">
        <v>328</v>
      </c>
      <c r="I105" s="142"/>
      <c r="J105" s="160"/>
      <c r="K105" s="154">
        <f t="shared" si="7"/>
        <v>333.6666666666667</v>
      </c>
    </row>
    <row r="106" spans="1:11" ht="12.75">
      <c r="A106" s="147">
        <v>9</v>
      </c>
      <c r="B106" s="157" t="s">
        <v>34</v>
      </c>
      <c r="C106" s="158">
        <v>340</v>
      </c>
      <c r="D106" s="160">
        <v>329</v>
      </c>
      <c r="E106" s="160">
        <v>336</v>
      </c>
      <c r="F106" s="160"/>
      <c r="G106" s="160"/>
      <c r="H106" s="142"/>
      <c r="I106" s="142"/>
      <c r="J106" s="160"/>
      <c r="K106" s="154">
        <f t="shared" si="7"/>
        <v>332.5</v>
      </c>
    </row>
    <row r="107" spans="1:11" ht="12.75">
      <c r="A107" s="147">
        <v>10</v>
      </c>
      <c r="B107" s="164" t="s">
        <v>157</v>
      </c>
      <c r="C107" s="158"/>
      <c r="D107" s="160"/>
      <c r="E107" s="160"/>
      <c r="F107" s="160"/>
      <c r="G107" s="160"/>
      <c r="H107" s="160"/>
      <c r="I107" s="160">
        <v>318</v>
      </c>
      <c r="J107" s="160"/>
      <c r="K107" s="154">
        <f t="shared" si="7"/>
        <v>318</v>
      </c>
    </row>
    <row r="108" spans="1:11" ht="12.75">
      <c r="A108" s="153">
        <v>11</v>
      </c>
      <c r="B108" s="157" t="s">
        <v>156</v>
      </c>
      <c r="C108" s="158">
        <v>325</v>
      </c>
      <c r="D108" s="160"/>
      <c r="E108" s="160"/>
      <c r="F108" s="160"/>
      <c r="G108" s="160"/>
      <c r="H108" s="142">
        <v>305</v>
      </c>
      <c r="I108" s="142">
        <v>321</v>
      </c>
      <c r="J108" s="160"/>
      <c r="K108" s="154">
        <f t="shared" si="7"/>
        <v>313</v>
      </c>
    </row>
    <row r="109" spans="1:11" ht="18" customHeight="1">
      <c r="A109" s="50" t="s">
        <v>61</v>
      </c>
      <c r="B109" s="51"/>
      <c r="C109" s="43"/>
      <c r="D109" s="44"/>
      <c r="E109" s="44"/>
      <c r="F109" s="44"/>
      <c r="G109" s="44"/>
      <c r="H109" s="44"/>
      <c r="I109" s="44"/>
      <c r="J109" s="44"/>
      <c r="K109" s="44"/>
    </row>
  </sheetData>
  <sheetProtection selectLockedCells="1" selectUnlockedCells="1"/>
  <mergeCells count="18">
    <mergeCell ref="C55:J55"/>
    <mergeCell ref="A57:B57"/>
    <mergeCell ref="D57:J57"/>
    <mergeCell ref="A96:B96"/>
    <mergeCell ref="D96:J96"/>
    <mergeCell ref="A70:B70"/>
    <mergeCell ref="D70:J70"/>
    <mergeCell ref="A83:B83"/>
    <mergeCell ref="D83:J83"/>
    <mergeCell ref="A29:B29"/>
    <mergeCell ref="D29:J29"/>
    <mergeCell ref="A42:B42"/>
    <mergeCell ref="D42:J42"/>
    <mergeCell ref="J2:K2"/>
    <mergeCell ref="A3:B3"/>
    <mergeCell ref="D3:J3"/>
    <mergeCell ref="A16:B16"/>
    <mergeCell ref="D16:J16"/>
  </mergeCells>
  <printOptions/>
  <pageMargins left="0.7083333333333334" right="0.19652777777777777" top="0.39375" bottom="0.39375" header="0.5118055555555555" footer="0.5118055555555555"/>
  <pageSetup firstPageNumber="1" useFirstPageNumber="1" horizontalDpi="300" verticalDpi="300" orientation="portrait" paperSize="9" scale="110" r:id="rId1"/>
  <rowBreaks count="1" manualBreakCount="1"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72"/>
  <sheetViews>
    <sheetView workbookViewId="0" topLeftCell="A1">
      <selection activeCell="B64" sqref="B64:J64"/>
    </sheetView>
  </sheetViews>
  <sheetFormatPr defaultColWidth="13.28125" defaultRowHeight="12.75"/>
  <cols>
    <col min="1" max="1" width="1.421875" style="63" customWidth="1"/>
    <col min="2" max="2" width="3.00390625" style="63" bestFit="1" customWidth="1"/>
    <col min="3" max="3" width="8.8515625" style="63" customWidth="1"/>
    <col min="4" max="4" width="4.28125" style="63" customWidth="1"/>
    <col min="5" max="6" width="5.421875" style="63" customWidth="1"/>
    <col min="7" max="7" width="7.00390625" style="63" customWidth="1"/>
    <col min="8" max="8" width="9.8515625" style="63" customWidth="1"/>
    <col min="9" max="9" width="5.7109375" style="63" customWidth="1"/>
    <col min="10" max="10" width="8.421875" style="63" customWidth="1"/>
    <col min="11" max="11" width="5.57421875" style="131" customWidth="1"/>
    <col min="12" max="12" width="1.8515625" style="131" customWidth="1"/>
    <col min="13" max="13" width="11.28125" style="63" customWidth="1"/>
    <col min="14" max="14" width="4.28125" style="132" customWidth="1"/>
    <col min="15" max="15" width="14.8515625" style="63" customWidth="1"/>
    <col min="16" max="16" width="2.00390625" style="63" customWidth="1"/>
    <col min="17" max="17" width="9.00390625" style="63" customWidth="1"/>
    <col min="18" max="18" width="0.13671875" style="63" hidden="1" customWidth="1"/>
    <col min="19" max="19" width="5.421875" style="63" customWidth="1"/>
    <col min="20" max="20" width="13.28125" style="63" customWidth="1"/>
    <col min="21" max="21" width="8.00390625" style="63" customWidth="1"/>
    <col min="22" max="22" width="7.7109375" style="63" customWidth="1"/>
    <col min="23" max="23" width="9.140625" style="63" customWidth="1"/>
    <col min="24" max="24" width="16.140625" style="63" customWidth="1"/>
    <col min="25" max="25" width="11.8515625" style="63" customWidth="1"/>
    <col min="26" max="26" width="13.28125" style="63" customWidth="1"/>
    <col min="27" max="27" width="20.140625" style="63" customWidth="1"/>
    <col min="28" max="16384" width="13.28125" style="63" customWidth="1"/>
  </cols>
  <sheetData>
    <row r="1" spans="1:27" ht="18" customHeight="1">
      <c r="A1" s="56"/>
      <c r="B1" s="57" t="s">
        <v>0</v>
      </c>
      <c r="C1" s="57"/>
      <c r="D1" s="57"/>
      <c r="E1" s="57"/>
      <c r="F1" s="57"/>
      <c r="G1" s="57"/>
      <c r="H1" s="57"/>
      <c r="I1" s="57"/>
      <c r="J1" s="58"/>
      <c r="K1" s="58"/>
      <c r="L1" s="59"/>
      <c r="M1" s="59"/>
      <c r="N1" s="60"/>
      <c r="O1" s="59"/>
      <c r="P1" s="59"/>
      <c r="Q1" s="61"/>
      <c r="R1" s="61"/>
      <c r="S1" s="62"/>
      <c r="T1" s="62"/>
      <c r="U1" s="62"/>
      <c r="V1" s="62"/>
      <c r="W1" s="62"/>
      <c r="X1" s="62"/>
      <c r="Y1" s="62"/>
      <c r="Z1" s="62"/>
      <c r="AA1" s="62"/>
    </row>
    <row r="2" spans="1:27" ht="19.5" customHeight="1" thickBot="1">
      <c r="A2" s="64"/>
      <c r="B2" s="65" t="s">
        <v>88</v>
      </c>
      <c r="C2" s="65"/>
      <c r="D2" s="65"/>
      <c r="E2" s="65"/>
      <c r="F2" s="65"/>
      <c r="G2" s="65"/>
      <c r="H2" s="66"/>
      <c r="I2" s="66"/>
      <c r="J2" s="67"/>
      <c r="K2" s="67"/>
      <c r="L2" s="66"/>
      <c r="M2" s="65" t="s">
        <v>89</v>
      </c>
      <c r="N2" s="68"/>
      <c r="O2" s="66"/>
      <c r="P2" s="66"/>
      <c r="Q2" s="69"/>
      <c r="R2" s="69"/>
      <c r="S2" s="62"/>
      <c r="T2" s="70"/>
      <c r="U2" s="62"/>
      <c r="V2" s="62"/>
      <c r="W2" s="62"/>
      <c r="X2" s="71"/>
      <c r="Y2" s="272"/>
      <c r="Z2" s="272"/>
      <c r="AA2" s="272"/>
    </row>
    <row r="3" spans="1:27" ht="14.25">
      <c r="A3" s="73"/>
      <c r="B3" s="74" t="s">
        <v>90</v>
      </c>
      <c r="C3" s="62"/>
      <c r="D3" s="62"/>
      <c r="E3" s="62"/>
      <c r="F3" s="62"/>
      <c r="G3" s="62"/>
      <c r="H3" s="62"/>
      <c r="I3" s="62"/>
      <c r="J3" s="75"/>
      <c r="K3" s="75"/>
      <c r="L3" s="62"/>
      <c r="M3" s="62"/>
      <c r="N3" s="76"/>
      <c r="O3" s="62"/>
      <c r="P3" s="62"/>
      <c r="Q3" s="77"/>
      <c r="R3" s="77"/>
      <c r="S3" s="62"/>
      <c r="T3" s="62"/>
      <c r="U3" s="62"/>
      <c r="V3" s="62"/>
      <c r="W3" s="62"/>
      <c r="X3" s="62"/>
      <c r="Y3" s="62"/>
      <c r="Z3" s="62"/>
      <c r="AA3" s="62"/>
    </row>
    <row r="4" spans="1:27" ht="15">
      <c r="A4" s="78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2"/>
      <c r="R4" s="80"/>
      <c r="S4" s="62"/>
      <c r="T4" s="62"/>
      <c r="U4" s="62"/>
      <c r="V4" s="62"/>
      <c r="W4" s="62"/>
      <c r="X4" s="62"/>
      <c r="Y4" s="62"/>
      <c r="Z4" s="62"/>
      <c r="AA4" s="62"/>
    </row>
    <row r="5" spans="1:27" ht="14.25">
      <c r="A5" s="81"/>
      <c r="B5" s="82" t="s">
        <v>91</v>
      </c>
      <c r="C5" s="83"/>
      <c r="D5" s="83"/>
      <c r="E5" s="83"/>
      <c r="F5" s="83"/>
      <c r="G5" s="83"/>
      <c r="H5" s="83"/>
      <c r="I5" s="83"/>
      <c r="J5" s="84"/>
      <c r="K5" s="84"/>
      <c r="L5" s="83"/>
      <c r="M5" s="82" t="s">
        <v>92</v>
      </c>
      <c r="N5" s="85"/>
      <c r="O5" s="83"/>
      <c r="P5" s="83"/>
      <c r="Q5" s="86"/>
      <c r="R5" s="86"/>
      <c r="S5" s="62"/>
      <c r="T5" s="62"/>
      <c r="U5" s="62"/>
      <c r="V5" s="62"/>
      <c r="W5" s="62"/>
      <c r="X5" s="62"/>
      <c r="Y5" s="62"/>
      <c r="Z5" s="62"/>
      <c r="AA5" s="62"/>
    </row>
    <row r="6" spans="1:27" ht="15">
      <c r="A6" s="78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53"/>
      <c r="M6" s="253"/>
      <c r="N6" s="253"/>
      <c r="O6" s="253"/>
      <c r="P6" s="253"/>
      <c r="Q6" s="254"/>
      <c r="R6" s="80"/>
      <c r="S6" s="62"/>
      <c r="T6" s="62"/>
      <c r="U6" s="62"/>
      <c r="V6" s="62"/>
      <c r="W6" s="62"/>
      <c r="X6" s="62"/>
      <c r="Y6" s="62"/>
      <c r="Z6" s="62"/>
      <c r="AA6" s="62"/>
    </row>
    <row r="7" spans="1:27" ht="14.25">
      <c r="A7" s="81"/>
      <c r="B7" s="82" t="s">
        <v>93</v>
      </c>
      <c r="C7" s="83"/>
      <c r="D7" s="83"/>
      <c r="E7" s="83"/>
      <c r="F7" s="83"/>
      <c r="G7" s="83"/>
      <c r="H7" s="83"/>
      <c r="I7" s="83"/>
      <c r="J7" s="84"/>
      <c r="K7" s="84"/>
      <c r="L7" s="83"/>
      <c r="M7" s="83"/>
      <c r="N7" s="85"/>
      <c r="O7" s="83"/>
      <c r="P7" s="83"/>
      <c r="Q7" s="86"/>
      <c r="R7" s="86"/>
      <c r="S7" s="62"/>
      <c r="T7" s="62"/>
      <c r="U7" s="62"/>
      <c r="V7" s="62"/>
      <c r="W7" s="62"/>
      <c r="X7" s="62"/>
      <c r="Y7" s="62"/>
      <c r="Z7" s="62"/>
      <c r="AA7" s="62"/>
    </row>
    <row r="8" spans="1:27" ht="15">
      <c r="A8" s="78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2"/>
      <c r="R8" s="80"/>
      <c r="S8" s="62"/>
      <c r="T8" s="62"/>
      <c r="U8" s="62"/>
      <c r="V8" s="62"/>
      <c r="W8" s="62"/>
      <c r="X8" s="62"/>
      <c r="Y8" s="62"/>
      <c r="Z8" s="62"/>
      <c r="AA8" s="62"/>
    </row>
    <row r="9" spans="1:27" ht="14.25">
      <c r="A9" s="81"/>
      <c r="B9" s="82" t="s">
        <v>94</v>
      </c>
      <c r="C9" s="83"/>
      <c r="D9" s="83"/>
      <c r="E9" s="83"/>
      <c r="F9" s="83"/>
      <c r="G9" s="83"/>
      <c r="H9" s="83"/>
      <c r="I9" s="83"/>
      <c r="J9" s="87" t="s">
        <v>15</v>
      </c>
      <c r="K9" s="84"/>
      <c r="L9" s="88"/>
      <c r="M9" s="87" t="s">
        <v>95</v>
      </c>
      <c r="N9" s="85"/>
      <c r="O9" s="83"/>
      <c r="P9" s="87" t="s">
        <v>15</v>
      </c>
      <c r="Q9" s="89"/>
      <c r="R9" s="89"/>
      <c r="S9" s="62"/>
      <c r="T9" s="62"/>
      <c r="U9" s="62"/>
      <c r="V9" s="62"/>
      <c r="W9" s="62"/>
      <c r="X9" s="62"/>
      <c r="Y9" s="62"/>
      <c r="Z9" s="62"/>
      <c r="AA9" s="62"/>
    </row>
    <row r="10" spans="1:27" ht="15">
      <c r="A10" s="73"/>
      <c r="B10" s="285"/>
      <c r="C10" s="286"/>
      <c r="D10" s="286"/>
      <c r="E10" s="286"/>
      <c r="F10" s="286"/>
      <c r="G10" s="286"/>
      <c r="H10" s="286"/>
      <c r="I10" s="287"/>
      <c r="J10" s="291"/>
      <c r="K10" s="281"/>
      <c r="L10" s="292"/>
      <c r="M10" s="288"/>
      <c r="N10" s="286"/>
      <c r="O10" s="286"/>
      <c r="P10" s="289"/>
      <c r="Q10" s="290"/>
      <c r="R10" s="90"/>
      <c r="S10" s="62"/>
      <c r="T10" s="62"/>
      <c r="U10" s="62"/>
      <c r="V10" s="62"/>
      <c r="W10" s="62"/>
      <c r="X10" s="62"/>
      <c r="Y10" s="62"/>
      <c r="Z10" s="62"/>
      <c r="AA10" s="62"/>
    </row>
    <row r="11" spans="1:27" ht="15">
      <c r="A11" s="81"/>
      <c r="B11" s="82" t="s">
        <v>96</v>
      </c>
      <c r="C11" s="91"/>
      <c r="D11" s="91"/>
      <c r="E11" s="91"/>
      <c r="F11" s="91"/>
      <c r="G11" s="91"/>
      <c r="H11" s="83"/>
      <c r="I11" s="83"/>
      <c r="J11" s="83"/>
      <c r="K11" s="84"/>
      <c r="L11" s="84"/>
      <c r="M11" s="83"/>
      <c r="N11" s="85"/>
      <c r="O11" s="92"/>
      <c r="P11" s="62"/>
      <c r="Q11" s="77"/>
      <c r="R11" s="77"/>
      <c r="S11" s="62"/>
      <c r="T11" s="62"/>
      <c r="U11" s="62"/>
      <c r="V11" s="62"/>
      <c r="W11" s="62"/>
      <c r="X11" s="62"/>
      <c r="Y11" s="62"/>
      <c r="Z11" s="62"/>
      <c r="AA11" s="62"/>
    </row>
    <row r="12" spans="1:27" ht="14.25" customHeight="1" thickBot="1">
      <c r="A12" s="64"/>
      <c r="B12" s="283" t="s">
        <v>97</v>
      </c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4"/>
      <c r="R12" s="69"/>
      <c r="S12" s="62"/>
      <c r="T12" s="62"/>
      <c r="U12" s="62"/>
      <c r="V12" s="62"/>
      <c r="W12" s="62"/>
      <c r="X12" s="62"/>
      <c r="Y12" s="62"/>
      <c r="Z12" s="62"/>
      <c r="AA12" s="62"/>
    </row>
    <row r="13" spans="1:27" ht="10.5" customHeight="1">
      <c r="A13" s="73"/>
      <c r="B13" s="62"/>
      <c r="C13" s="62"/>
      <c r="D13" s="62"/>
      <c r="E13" s="62"/>
      <c r="F13" s="62"/>
      <c r="G13" s="62"/>
      <c r="H13" s="62"/>
      <c r="I13" s="62"/>
      <c r="J13" s="62"/>
      <c r="K13" s="75"/>
      <c r="L13" s="75"/>
      <c r="M13" s="62"/>
      <c r="N13" s="76"/>
      <c r="O13" s="62"/>
      <c r="P13" s="62"/>
      <c r="Q13" s="77"/>
      <c r="R13" s="77"/>
      <c r="S13" s="62"/>
      <c r="T13" s="62"/>
      <c r="U13" s="62"/>
      <c r="V13" s="62"/>
      <c r="W13" s="62"/>
      <c r="X13" s="62"/>
      <c r="Y13" s="62"/>
      <c r="Z13" s="62"/>
      <c r="AA13" s="62"/>
    </row>
    <row r="14" spans="1:27" ht="15">
      <c r="A14" s="73"/>
      <c r="B14" s="93" t="s">
        <v>98</v>
      </c>
      <c r="C14" s="93" t="s">
        <v>99</v>
      </c>
      <c r="D14" s="62"/>
      <c r="E14" s="62"/>
      <c r="F14" s="62"/>
      <c r="G14" s="62"/>
      <c r="H14" s="62"/>
      <c r="I14" s="62"/>
      <c r="J14" s="62"/>
      <c r="K14" s="75"/>
      <c r="L14" s="75"/>
      <c r="M14" s="62"/>
      <c r="N14" s="76"/>
      <c r="O14" s="62"/>
      <c r="P14" s="62"/>
      <c r="Q14" s="77"/>
      <c r="R14" s="77"/>
      <c r="S14" s="62"/>
      <c r="T14" s="62"/>
      <c r="U14" s="62"/>
      <c r="V14" s="62"/>
      <c r="W14" s="62"/>
      <c r="X14" s="62"/>
      <c r="Y14" s="62"/>
      <c r="Z14" s="62"/>
      <c r="AA14" s="62"/>
    </row>
    <row r="15" spans="1:27" ht="5.25" customHeight="1">
      <c r="A15" s="73"/>
      <c r="B15" s="62"/>
      <c r="C15" s="274"/>
      <c r="D15" s="62"/>
      <c r="E15" s="62"/>
      <c r="F15" s="62"/>
      <c r="G15" s="259" t="s">
        <v>100</v>
      </c>
      <c r="H15" s="259"/>
      <c r="I15" s="265" t="s">
        <v>101</v>
      </c>
      <c r="J15" s="276">
        <v>6</v>
      </c>
      <c r="K15" s="259" t="s">
        <v>102</v>
      </c>
      <c r="L15" s="75"/>
      <c r="M15" s="293">
        <f>C15*J15</f>
        <v>0</v>
      </c>
      <c r="N15" s="244" t="s">
        <v>102</v>
      </c>
      <c r="O15" s="62"/>
      <c r="P15" s="62"/>
      <c r="Q15" s="77"/>
      <c r="R15" s="77"/>
      <c r="S15" s="62"/>
      <c r="T15" s="62"/>
      <c r="U15" s="62"/>
      <c r="V15" s="62"/>
      <c r="W15" s="62"/>
      <c r="X15" s="62"/>
      <c r="Y15" s="62"/>
      <c r="Z15" s="62"/>
      <c r="AA15" s="62"/>
    </row>
    <row r="16" spans="1:27" ht="9" customHeight="1">
      <c r="A16" s="73"/>
      <c r="B16" s="62"/>
      <c r="C16" s="267"/>
      <c r="D16" s="62"/>
      <c r="E16" s="62"/>
      <c r="F16" s="62"/>
      <c r="G16" s="259"/>
      <c r="H16" s="259"/>
      <c r="I16" s="265"/>
      <c r="J16" s="276"/>
      <c r="K16" s="259"/>
      <c r="L16" s="75"/>
      <c r="M16" s="251"/>
      <c r="N16" s="244"/>
      <c r="O16" s="96"/>
      <c r="P16" s="62"/>
      <c r="Q16" s="77"/>
      <c r="R16" s="77"/>
      <c r="S16" s="62"/>
      <c r="T16" s="62"/>
      <c r="U16" s="62"/>
      <c r="V16" s="62"/>
      <c r="W16" s="62"/>
      <c r="X16" s="62"/>
      <c r="Y16" s="62"/>
      <c r="Z16" s="62"/>
      <c r="AA16" s="62"/>
    </row>
    <row r="17" spans="1:27" ht="5.25" customHeight="1">
      <c r="A17" s="73"/>
      <c r="B17" s="62"/>
      <c r="C17" s="266"/>
      <c r="D17" s="62"/>
      <c r="E17" s="62"/>
      <c r="F17" s="62"/>
      <c r="G17" s="259" t="s">
        <v>103</v>
      </c>
      <c r="H17" s="259"/>
      <c r="I17" s="265" t="s">
        <v>101</v>
      </c>
      <c r="J17" s="276">
        <v>12</v>
      </c>
      <c r="K17" s="259" t="s">
        <v>102</v>
      </c>
      <c r="L17" s="75"/>
      <c r="M17" s="280">
        <f>C17*J17</f>
        <v>0</v>
      </c>
      <c r="N17" s="244" t="s">
        <v>102</v>
      </c>
      <c r="O17" s="96"/>
      <c r="P17" s="62"/>
      <c r="Q17" s="77"/>
      <c r="R17" s="77"/>
      <c r="S17" s="62"/>
      <c r="T17" s="62"/>
      <c r="U17" s="62"/>
      <c r="V17" s="62"/>
      <c r="W17" s="62"/>
      <c r="X17" s="62"/>
      <c r="Y17" s="62"/>
      <c r="Z17" s="62"/>
      <c r="AA17" s="62"/>
    </row>
    <row r="18" spans="1:27" ht="9" customHeight="1">
      <c r="A18" s="73"/>
      <c r="B18" s="62"/>
      <c r="C18" s="267"/>
      <c r="D18" s="62"/>
      <c r="E18" s="62"/>
      <c r="F18" s="62"/>
      <c r="G18" s="259"/>
      <c r="H18" s="259"/>
      <c r="I18" s="265"/>
      <c r="J18" s="276"/>
      <c r="K18" s="259"/>
      <c r="L18" s="75"/>
      <c r="M18" s="251"/>
      <c r="N18" s="244"/>
      <c r="O18" s="96"/>
      <c r="P18" s="62"/>
      <c r="Q18" s="77"/>
      <c r="R18" s="77"/>
      <c r="S18" s="62"/>
      <c r="T18" s="62"/>
      <c r="U18" s="62"/>
      <c r="V18" s="62"/>
      <c r="W18" s="62"/>
      <c r="X18" s="62"/>
      <c r="Y18" s="62"/>
      <c r="Z18" s="62"/>
      <c r="AA18" s="62"/>
    </row>
    <row r="19" spans="1:27" ht="5.25" customHeight="1">
      <c r="A19" s="73"/>
      <c r="B19" s="62"/>
      <c r="C19" s="266"/>
      <c r="D19" s="62"/>
      <c r="E19" s="62"/>
      <c r="F19" s="62"/>
      <c r="G19" s="259" t="s">
        <v>104</v>
      </c>
      <c r="H19" s="259"/>
      <c r="I19" s="265" t="s">
        <v>101</v>
      </c>
      <c r="J19" s="276">
        <v>24</v>
      </c>
      <c r="K19" s="259" t="s">
        <v>102</v>
      </c>
      <c r="L19" s="75"/>
      <c r="M19" s="280">
        <f>C19*J19</f>
        <v>0</v>
      </c>
      <c r="N19" s="244" t="s">
        <v>102</v>
      </c>
      <c r="O19" s="252"/>
      <c r="P19" s="265"/>
      <c r="Q19" s="77"/>
      <c r="R19" s="77"/>
      <c r="S19" s="62"/>
      <c r="T19" s="62"/>
      <c r="U19" s="62"/>
      <c r="V19" s="62"/>
      <c r="W19" s="62"/>
      <c r="X19" s="62"/>
      <c r="Y19" s="62"/>
      <c r="Z19" s="62"/>
      <c r="AA19" s="62"/>
    </row>
    <row r="20" spans="1:27" ht="9" customHeight="1">
      <c r="A20" s="73"/>
      <c r="B20" s="62"/>
      <c r="C20" s="267"/>
      <c r="D20" s="62"/>
      <c r="E20" s="62"/>
      <c r="F20" s="62"/>
      <c r="G20" s="259"/>
      <c r="H20" s="259"/>
      <c r="I20" s="265"/>
      <c r="J20" s="276"/>
      <c r="K20" s="259"/>
      <c r="L20" s="75"/>
      <c r="M20" s="251"/>
      <c r="N20" s="244"/>
      <c r="O20" s="252"/>
      <c r="P20" s="265"/>
      <c r="Q20" s="77"/>
      <c r="R20" s="77"/>
      <c r="S20" s="62"/>
      <c r="T20" s="62"/>
      <c r="U20" s="62"/>
      <c r="V20" s="62"/>
      <c r="W20" s="62"/>
      <c r="X20" s="62"/>
      <c r="Y20" s="62"/>
      <c r="Z20" s="62"/>
      <c r="AA20" s="62"/>
    </row>
    <row r="21" spans="1:27" ht="5.25" customHeight="1">
      <c r="A21" s="73"/>
      <c r="B21" s="62"/>
      <c r="C21" s="266"/>
      <c r="D21" s="62"/>
      <c r="E21" s="62"/>
      <c r="F21" s="62"/>
      <c r="G21" s="259" t="s">
        <v>105</v>
      </c>
      <c r="H21" s="259"/>
      <c r="I21" s="265" t="s">
        <v>101</v>
      </c>
      <c r="J21" s="276">
        <v>22</v>
      </c>
      <c r="K21" s="278" t="s">
        <v>102</v>
      </c>
      <c r="L21" s="75"/>
      <c r="M21" s="250">
        <f>C21*J21</f>
        <v>0</v>
      </c>
      <c r="N21" s="244" t="s">
        <v>102</v>
      </c>
      <c r="O21" s="269">
        <f>M15+M17+M19+M21</f>
        <v>0</v>
      </c>
      <c r="P21" s="259" t="s">
        <v>102</v>
      </c>
      <c r="Q21" s="77"/>
      <c r="R21" s="77"/>
      <c r="S21" s="62"/>
      <c r="T21" s="62"/>
      <c r="U21" s="62"/>
      <c r="V21" s="62"/>
      <c r="W21" s="62"/>
      <c r="X21" s="62"/>
      <c r="Y21" s="62"/>
      <c r="Z21" s="62"/>
      <c r="AA21" s="62"/>
    </row>
    <row r="22" spans="1:27" ht="9" customHeight="1">
      <c r="A22" s="73"/>
      <c r="B22" s="62"/>
      <c r="C22" s="267"/>
      <c r="D22" s="62"/>
      <c r="E22" s="62"/>
      <c r="F22" s="62"/>
      <c r="G22" s="259"/>
      <c r="H22" s="259"/>
      <c r="I22" s="265"/>
      <c r="J22" s="276"/>
      <c r="K22" s="278"/>
      <c r="L22" s="75"/>
      <c r="M22" s="251"/>
      <c r="N22" s="244"/>
      <c r="O22" s="270"/>
      <c r="P22" s="259"/>
      <c r="Q22" s="77"/>
      <c r="R22" s="77"/>
      <c r="S22" s="62"/>
      <c r="T22" s="62"/>
      <c r="U22" s="62"/>
      <c r="V22" s="62"/>
      <c r="W22" s="62"/>
      <c r="X22" s="62"/>
      <c r="Y22" s="62"/>
      <c r="Z22" s="62"/>
      <c r="AA22" s="62"/>
    </row>
    <row r="23" spans="1:27" ht="14.25">
      <c r="A23" s="73"/>
      <c r="B23" s="62"/>
      <c r="C23" s="62"/>
      <c r="D23" s="62"/>
      <c r="E23" s="62"/>
      <c r="F23" s="62"/>
      <c r="G23" s="62"/>
      <c r="H23" s="62"/>
      <c r="I23" s="75"/>
      <c r="J23" s="96"/>
      <c r="K23" s="94"/>
      <c r="L23" s="75"/>
      <c r="M23" s="98"/>
      <c r="N23" s="76"/>
      <c r="O23" s="97"/>
      <c r="P23" s="99"/>
      <c r="Q23" s="77"/>
      <c r="R23" s="77"/>
      <c r="S23" s="62"/>
      <c r="T23" s="62"/>
      <c r="U23" s="62"/>
      <c r="V23" s="62"/>
      <c r="W23" s="62"/>
      <c r="X23" s="62"/>
      <c r="Y23" s="62"/>
      <c r="Z23" s="62"/>
      <c r="AA23" s="62"/>
    </row>
    <row r="24" spans="1:27" ht="15">
      <c r="A24" s="73"/>
      <c r="B24" s="93" t="s">
        <v>106</v>
      </c>
      <c r="C24" s="93" t="s">
        <v>107</v>
      </c>
      <c r="D24" s="62"/>
      <c r="E24" s="62"/>
      <c r="F24" s="62"/>
      <c r="G24" s="62"/>
      <c r="H24" s="62"/>
      <c r="I24" s="75"/>
      <c r="J24" s="96"/>
      <c r="K24" s="94"/>
      <c r="L24" s="75"/>
      <c r="M24" s="98"/>
      <c r="N24" s="76"/>
      <c r="O24" s="97"/>
      <c r="P24" s="62"/>
      <c r="Q24" s="77"/>
      <c r="R24" s="77"/>
      <c r="S24" s="62"/>
      <c r="T24" s="62"/>
      <c r="U24" s="62"/>
      <c r="V24" s="62"/>
      <c r="W24" s="62"/>
      <c r="X24" s="62"/>
      <c r="Y24" s="62"/>
      <c r="Z24" s="62"/>
      <c r="AA24" s="62"/>
    </row>
    <row r="25" spans="1:27" ht="6" customHeight="1">
      <c r="A25" s="73"/>
      <c r="B25" s="62"/>
      <c r="C25" s="274"/>
      <c r="D25" s="62"/>
      <c r="E25" s="62"/>
      <c r="F25" s="62"/>
      <c r="G25" s="259" t="s">
        <v>108</v>
      </c>
      <c r="H25" s="259"/>
      <c r="I25" s="265" t="s">
        <v>101</v>
      </c>
      <c r="J25" s="276">
        <v>4.8</v>
      </c>
      <c r="K25" s="259" t="s">
        <v>102</v>
      </c>
      <c r="L25" s="75"/>
      <c r="M25" s="252">
        <f>C25*J25</f>
        <v>0</v>
      </c>
      <c r="N25" s="244" t="s">
        <v>102</v>
      </c>
      <c r="O25" s="97"/>
      <c r="P25" s="62"/>
      <c r="Q25" s="77"/>
      <c r="R25" s="77"/>
      <c r="S25" s="62"/>
      <c r="T25" s="62"/>
      <c r="U25" s="62"/>
      <c r="V25" s="62"/>
      <c r="W25" s="62"/>
      <c r="X25" s="62"/>
      <c r="Y25" s="62"/>
      <c r="Z25" s="62"/>
      <c r="AA25" s="62"/>
    </row>
    <row r="26" spans="1:27" ht="9" customHeight="1">
      <c r="A26" s="73"/>
      <c r="B26" s="62"/>
      <c r="C26" s="267"/>
      <c r="D26" s="62"/>
      <c r="E26" s="62"/>
      <c r="F26" s="62"/>
      <c r="G26" s="259"/>
      <c r="H26" s="259"/>
      <c r="I26" s="265"/>
      <c r="J26" s="276"/>
      <c r="K26" s="259"/>
      <c r="L26" s="75"/>
      <c r="M26" s="251"/>
      <c r="N26" s="244"/>
      <c r="O26" s="97"/>
      <c r="P26" s="62"/>
      <c r="Q26" s="77"/>
      <c r="R26" s="77"/>
      <c r="S26" s="62"/>
      <c r="T26" s="62"/>
      <c r="U26" s="62"/>
      <c r="V26" s="62"/>
      <c r="W26" s="62"/>
      <c r="X26" s="62"/>
      <c r="Y26" s="62"/>
      <c r="Z26" s="62"/>
      <c r="AA26" s="62"/>
    </row>
    <row r="27" spans="1:27" ht="6" customHeight="1">
      <c r="A27" s="73"/>
      <c r="B27" s="62"/>
      <c r="C27" s="266"/>
      <c r="D27" s="62"/>
      <c r="E27" s="62"/>
      <c r="F27" s="62"/>
      <c r="G27" s="259" t="s">
        <v>109</v>
      </c>
      <c r="H27" s="259"/>
      <c r="I27" s="265" t="s">
        <v>101</v>
      </c>
      <c r="J27" s="276">
        <v>9.6</v>
      </c>
      <c r="K27" s="259" t="s">
        <v>102</v>
      </c>
      <c r="L27" s="75"/>
      <c r="M27" s="250">
        <f>C27*J27</f>
        <v>0</v>
      </c>
      <c r="N27" s="244" t="s">
        <v>102</v>
      </c>
      <c r="O27" s="97"/>
      <c r="P27" s="62"/>
      <c r="Q27" s="77"/>
      <c r="R27" s="77"/>
      <c r="S27" s="62"/>
      <c r="T27" s="62"/>
      <c r="U27" s="62"/>
      <c r="V27" s="62"/>
      <c r="W27" s="62"/>
      <c r="X27" s="62"/>
      <c r="Y27" s="62"/>
      <c r="Z27" s="62"/>
      <c r="AA27" s="62"/>
    </row>
    <row r="28" spans="1:27" ht="9" customHeight="1">
      <c r="A28" s="73"/>
      <c r="B28" s="62"/>
      <c r="C28" s="267"/>
      <c r="D28" s="62"/>
      <c r="E28" s="62"/>
      <c r="F28" s="62"/>
      <c r="G28" s="259"/>
      <c r="H28" s="259"/>
      <c r="I28" s="265"/>
      <c r="J28" s="276"/>
      <c r="K28" s="259"/>
      <c r="L28" s="75"/>
      <c r="M28" s="251"/>
      <c r="N28" s="244"/>
      <c r="O28" s="97"/>
      <c r="P28" s="62"/>
      <c r="Q28" s="77"/>
      <c r="R28" s="77"/>
      <c r="S28" s="62"/>
      <c r="T28" s="62"/>
      <c r="U28" s="62"/>
      <c r="V28" s="62"/>
      <c r="W28" s="62"/>
      <c r="X28" s="62"/>
      <c r="Y28" s="62"/>
      <c r="Z28" s="62"/>
      <c r="AA28" s="62"/>
    </row>
    <row r="29" spans="1:27" ht="6" customHeight="1">
      <c r="A29" s="73"/>
      <c r="B29" s="62"/>
      <c r="C29" s="266"/>
      <c r="D29" s="62"/>
      <c r="E29" s="62"/>
      <c r="F29" s="62"/>
      <c r="G29" s="259" t="s">
        <v>110</v>
      </c>
      <c r="H29" s="259"/>
      <c r="I29" s="265" t="s">
        <v>101</v>
      </c>
      <c r="J29" s="276">
        <v>9.6</v>
      </c>
      <c r="K29" s="259" t="s">
        <v>102</v>
      </c>
      <c r="L29" s="75"/>
      <c r="M29" s="250">
        <f>C29*J29</f>
        <v>0</v>
      </c>
      <c r="N29" s="268" t="s">
        <v>140</v>
      </c>
      <c r="O29" s="269">
        <f>M25+M27+M29</f>
        <v>0</v>
      </c>
      <c r="P29" s="265" t="s">
        <v>102</v>
      </c>
      <c r="Q29" s="77"/>
      <c r="R29" s="77"/>
      <c r="S29" s="62"/>
      <c r="T29" s="62"/>
      <c r="U29" s="62"/>
      <c r="V29" s="62"/>
      <c r="W29" s="62"/>
      <c r="X29" s="62"/>
      <c r="Y29" s="62"/>
      <c r="Z29" s="62"/>
      <c r="AA29" s="62"/>
    </row>
    <row r="30" spans="1:27" ht="9" customHeight="1">
      <c r="A30" s="73"/>
      <c r="B30" s="62"/>
      <c r="C30" s="267"/>
      <c r="D30" s="62"/>
      <c r="E30" s="62"/>
      <c r="F30" s="62"/>
      <c r="G30" s="259"/>
      <c r="H30" s="259"/>
      <c r="I30" s="265"/>
      <c r="J30" s="276"/>
      <c r="K30" s="259"/>
      <c r="L30" s="75"/>
      <c r="M30" s="251"/>
      <c r="N30" s="268"/>
      <c r="O30" s="270"/>
      <c r="P30" s="265"/>
      <c r="Q30" s="77"/>
      <c r="R30" s="77"/>
      <c r="S30" s="62"/>
      <c r="T30" s="62"/>
      <c r="U30" s="62"/>
      <c r="V30" s="62"/>
      <c r="W30" s="62"/>
      <c r="X30" s="62"/>
      <c r="Y30" s="62"/>
      <c r="Z30" s="62"/>
      <c r="AA30" s="62"/>
    </row>
    <row r="31" spans="1:27" ht="14.25">
      <c r="A31" s="73"/>
      <c r="B31" s="62"/>
      <c r="C31" s="62"/>
      <c r="D31" s="62"/>
      <c r="E31" s="62"/>
      <c r="F31" s="62"/>
      <c r="G31" s="62"/>
      <c r="H31" s="62"/>
      <c r="I31" s="75"/>
      <c r="J31" s="96"/>
      <c r="K31" s="94"/>
      <c r="L31" s="75"/>
      <c r="M31" s="95"/>
      <c r="N31" s="76"/>
      <c r="O31" s="97"/>
      <c r="P31" s="62"/>
      <c r="Q31" s="77"/>
      <c r="R31" s="77"/>
      <c r="S31" s="62"/>
      <c r="T31" s="62"/>
      <c r="U31" s="62"/>
      <c r="V31" s="62"/>
      <c r="W31" s="62"/>
      <c r="X31" s="62"/>
      <c r="Y31" s="62"/>
      <c r="Z31" s="62"/>
      <c r="AA31" s="62"/>
    </row>
    <row r="32" spans="1:27" ht="15">
      <c r="A32" s="73"/>
      <c r="B32" s="93" t="s">
        <v>111</v>
      </c>
      <c r="C32" s="93" t="s">
        <v>112</v>
      </c>
      <c r="D32" s="62"/>
      <c r="E32" s="62"/>
      <c r="F32" s="62"/>
      <c r="G32" s="62"/>
      <c r="H32" s="62"/>
      <c r="I32" s="75"/>
      <c r="J32" s="96"/>
      <c r="K32" s="94"/>
      <c r="L32" s="75"/>
      <c r="M32" s="95"/>
      <c r="N32" s="76"/>
      <c r="O32" s="97"/>
      <c r="P32" s="62"/>
      <c r="Q32" s="77"/>
      <c r="R32" s="77"/>
      <c r="S32" s="62"/>
      <c r="T32" s="62"/>
      <c r="U32" s="62"/>
      <c r="V32" s="62"/>
      <c r="W32" s="62"/>
      <c r="X32" s="62"/>
      <c r="Y32" s="62"/>
      <c r="Z32" s="62"/>
      <c r="AA32" s="62"/>
    </row>
    <row r="33" spans="1:27" ht="6" customHeight="1">
      <c r="A33" s="73"/>
      <c r="B33" s="62"/>
      <c r="C33" s="274"/>
      <c r="D33" s="62"/>
      <c r="E33" s="62"/>
      <c r="F33" s="62"/>
      <c r="G33" s="275" t="s">
        <v>113</v>
      </c>
      <c r="H33" s="275"/>
      <c r="I33" s="265" t="s">
        <v>101</v>
      </c>
      <c r="J33" s="276">
        <v>20</v>
      </c>
      <c r="K33" s="259" t="s">
        <v>102</v>
      </c>
      <c r="L33" s="75"/>
      <c r="M33" s="252">
        <f>C33*J33</f>
        <v>0</v>
      </c>
      <c r="N33" s="244" t="s">
        <v>102</v>
      </c>
      <c r="O33" s="97"/>
      <c r="P33" s="62"/>
      <c r="Q33" s="77"/>
      <c r="R33" s="77"/>
      <c r="S33" s="62"/>
      <c r="T33" s="62"/>
      <c r="U33" s="62"/>
      <c r="V33" s="62"/>
      <c r="W33" s="62"/>
      <c r="X33" s="62"/>
      <c r="Y33" s="62"/>
      <c r="Z33" s="62"/>
      <c r="AA33" s="62"/>
    </row>
    <row r="34" spans="1:27" ht="9" customHeight="1">
      <c r="A34" s="73"/>
      <c r="B34" s="62"/>
      <c r="C34" s="267"/>
      <c r="D34" s="62"/>
      <c r="E34" s="62"/>
      <c r="F34" s="62"/>
      <c r="G34" s="275"/>
      <c r="H34" s="275"/>
      <c r="I34" s="265"/>
      <c r="J34" s="276"/>
      <c r="K34" s="259"/>
      <c r="L34" s="75"/>
      <c r="M34" s="251"/>
      <c r="N34" s="244"/>
      <c r="O34" s="97"/>
      <c r="P34" s="62"/>
      <c r="Q34" s="77"/>
      <c r="R34" s="77"/>
      <c r="S34" s="62"/>
      <c r="T34" s="62"/>
      <c r="U34" s="62"/>
      <c r="V34" s="62"/>
      <c r="W34" s="62"/>
      <c r="X34" s="62"/>
      <c r="Y34" s="62"/>
      <c r="Z34" s="62"/>
      <c r="AA34" s="62"/>
    </row>
    <row r="35" spans="1:27" ht="6" customHeight="1">
      <c r="A35" s="73"/>
      <c r="B35" s="62"/>
      <c r="C35" s="266"/>
      <c r="D35" s="62"/>
      <c r="E35" s="62"/>
      <c r="F35" s="62"/>
      <c r="G35" s="275" t="s">
        <v>114</v>
      </c>
      <c r="H35" s="275"/>
      <c r="I35" s="265" t="s">
        <v>101</v>
      </c>
      <c r="J35" s="279">
        <v>0</v>
      </c>
      <c r="K35" s="259" t="s">
        <v>102</v>
      </c>
      <c r="L35" s="75"/>
      <c r="M35" s="250">
        <f>C35*J35</f>
        <v>0</v>
      </c>
      <c r="N35" s="244" t="s">
        <v>102</v>
      </c>
      <c r="O35" s="269">
        <f>M33+M35</f>
        <v>0</v>
      </c>
      <c r="P35" s="265" t="s">
        <v>102</v>
      </c>
      <c r="Q35" s="77"/>
      <c r="R35" s="77"/>
      <c r="S35" s="62"/>
      <c r="T35" s="62"/>
      <c r="U35" s="62"/>
      <c r="V35" s="62"/>
      <c r="W35" s="62"/>
      <c r="X35" s="62"/>
      <c r="Y35" s="62"/>
      <c r="Z35" s="62"/>
      <c r="AA35" s="62"/>
    </row>
    <row r="36" spans="1:27" ht="9" customHeight="1">
      <c r="A36" s="73"/>
      <c r="B36" s="62"/>
      <c r="C36" s="267"/>
      <c r="D36" s="62"/>
      <c r="E36" s="62"/>
      <c r="F36" s="62"/>
      <c r="G36" s="275"/>
      <c r="H36" s="275"/>
      <c r="I36" s="265"/>
      <c r="J36" s="267"/>
      <c r="K36" s="259"/>
      <c r="L36" s="75"/>
      <c r="M36" s="251"/>
      <c r="N36" s="244"/>
      <c r="O36" s="270"/>
      <c r="P36" s="265"/>
      <c r="Q36" s="77"/>
      <c r="R36" s="77"/>
      <c r="S36" s="62"/>
      <c r="T36" s="62"/>
      <c r="U36" s="62"/>
      <c r="V36" s="62"/>
      <c r="W36" s="62"/>
      <c r="X36" s="62"/>
      <c r="Y36" s="62"/>
      <c r="Z36" s="62"/>
      <c r="AA36" s="62"/>
    </row>
    <row r="37" spans="1:27" ht="14.25">
      <c r="A37" s="73"/>
      <c r="B37" s="62"/>
      <c r="C37" s="62"/>
      <c r="D37" s="62"/>
      <c r="E37" s="62"/>
      <c r="F37" s="62"/>
      <c r="G37" s="62"/>
      <c r="H37" s="62"/>
      <c r="I37" s="62"/>
      <c r="J37" s="95"/>
      <c r="K37" s="94"/>
      <c r="L37" s="75"/>
      <c r="M37" s="95"/>
      <c r="N37" s="76"/>
      <c r="O37" s="97"/>
      <c r="P37" s="62"/>
      <c r="Q37" s="77"/>
      <c r="R37" s="77"/>
      <c r="S37" s="62"/>
      <c r="T37" s="62"/>
      <c r="U37" s="62"/>
      <c r="V37" s="62"/>
      <c r="W37" s="62"/>
      <c r="X37" s="62"/>
      <c r="Y37" s="62"/>
      <c r="Z37" s="62"/>
      <c r="AA37" s="62"/>
    </row>
    <row r="38" spans="1:27" ht="15">
      <c r="A38" s="73"/>
      <c r="B38" s="93" t="s">
        <v>115</v>
      </c>
      <c r="C38" s="93" t="s">
        <v>116</v>
      </c>
      <c r="D38" s="62"/>
      <c r="E38" s="62"/>
      <c r="F38" s="62"/>
      <c r="G38" s="62"/>
      <c r="H38" s="62"/>
      <c r="I38" s="62"/>
      <c r="J38" s="96"/>
      <c r="K38" s="94"/>
      <c r="L38" s="75"/>
      <c r="M38" s="95"/>
      <c r="N38" s="76"/>
      <c r="O38" s="97"/>
      <c r="P38" s="62"/>
      <c r="Q38" s="77"/>
      <c r="R38" s="77"/>
      <c r="S38" s="62"/>
      <c r="T38" s="62"/>
      <c r="U38" s="62"/>
      <c r="V38" s="62"/>
      <c r="W38" s="62"/>
      <c r="X38" s="62"/>
      <c r="Y38" s="62"/>
      <c r="Z38" s="62"/>
      <c r="AA38" s="62"/>
    </row>
    <row r="39" spans="1:27" ht="6" customHeight="1">
      <c r="A39" s="73"/>
      <c r="B39" s="62"/>
      <c r="C39" s="259" t="s">
        <v>117</v>
      </c>
      <c r="D39" s="259"/>
      <c r="E39" s="259"/>
      <c r="F39" s="259"/>
      <c r="G39" s="259"/>
      <c r="H39" s="62"/>
      <c r="I39" s="62"/>
      <c r="J39" s="96"/>
      <c r="K39" s="94"/>
      <c r="L39" s="75"/>
      <c r="M39" s="249"/>
      <c r="N39" s="244" t="s">
        <v>102</v>
      </c>
      <c r="O39" s="97"/>
      <c r="P39" s="62"/>
      <c r="Q39" s="77"/>
      <c r="R39" s="77"/>
      <c r="S39" s="62"/>
      <c r="T39" s="62"/>
      <c r="U39" s="62"/>
      <c r="V39" s="62"/>
      <c r="W39" s="62"/>
      <c r="X39" s="62"/>
      <c r="Y39" s="62"/>
      <c r="Z39" s="62"/>
      <c r="AA39" s="62"/>
    </row>
    <row r="40" spans="1:27" ht="9" customHeight="1">
      <c r="A40" s="73"/>
      <c r="B40" s="62"/>
      <c r="C40" s="259"/>
      <c r="D40" s="259"/>
      <c r="E40" s="259"/>
      <c r="F40" s="259"/>
      <c r="G40" s="259"/>
      <c r="H40" s="75"/>
      <c r="I40" s="75"/>
      <c r="J40" s="100"/>
      <c r="K40" s="94"/>
      <c r="L40" s="75"/>
      <c r="M40" s="248"/>
      <c r="N40" s="244"/>
      <c r="O40" s="97"/>
      <c r="P40" s="75"/>
      <c r="Q40" s="101"/>
      <c r="R40" s="101"/>
      <c r="S40" s="62"/>
      <c r="T40" s="62"/>
      <c r="U40" s="62"/>
      <c r="V40" s="62"/>
      <c r="W40" s="62"/>
      <c r="X40" s="62"/>
      <c r="Y40" s="62"/>
      <c r="Z40" s="62"/>
      <c r="AA40" s="62"/>
    </row>
    <row r="41" spans="1:27" ht="6" customHeight="1">
      <c r="A41" s="73"/>
      <c r="B41" s="62"/>
      <c r="C41" s="259" t="s">
        <v>118</v>
      </c>
      <c r="D41" s="259"/>
      <c r="E41" s="259"/>
      <c r="F41" s="259"/>
      <c r="G41" s="259"/>
      <c r="H41" s="75"/>
      <c r="I41" s="75"/>
      <c r="J41" s="95"/>
      <c r="K41" s="94"/>
      <c r="L41" s="75"/>
      <c r="M41" s="247"/>
      <c r="N41" s="244" t="s">
        <v>102</v>
      </c>
      <c r="O41" s="97"/>
      <c r="P41" s="75"/>
      <c r="Q41" s="101"/>
      <c r="R41" s="101"/>
      <c r="S41" s="62"/>
      <c r="T41" s="62"/>
      <c r="U41" s="62"/>
      <c r="V41" s="62"/>
      <c r="W41" s="62"/>
      <c r="X41" s="62"/>
      <c r="Y41" s="62"/>
      <c r="Z41" s="62"/>
      <c r="AA41" s="62"/>
    </row>
    <row r="42" spans="1:27" ht="9" customHeight="1">
      <c r="A42" s="73"/>
      <c r="B42" s="62"/>
      <c r="C42" s="259"/>
      <c r="D42" s="259"/>
      <c r="E42" s="259"/>
      <c r="F42" s="259"/>
      <c r="G42" s="259"/>
      <c r="H42" s="75"/>
      <c r="I42" s="75"/>
      <c r="J42" s="100"/>
      <c r="K42" s="94"/>
      <c r="L42" s="75"/>
      <c r="M42" s="248"/>
      <c r="N42" s="244"/>
      <c r="O42" s="97"/>
      <c r="P42" s="75"/>
      <c r="Q42" s="101"/>
      <c r="R42" s="101"/>
      <c r="S42" s="62"/>
      <c r="T42" s="62"/>
      <c r="U42" s="62"/>
      <c r="V42" s="62"/>
      <c r="W42" s="62"/>
      <c r="X42" s="62"/>
      <c r="Y42" s="62"/>
      <c r="Z42" s="62"/>
      <c r="AA42" s="62"/>
    </row>
    <row r="43" spans="1:27" ht="6" customHeight="1">
      <c r="A43" s="73"/>
      <c r="B43" s="62"/>
      <c r="C43" s="259" t="s">
        <v>119</v>
      </c>
      <c r="D43" s="99"/>
      <c r="E43" s="99"/>
      <c r="F43" s="99"/>
      <c r="G43" s="274"/>
      <c r="H43" s="265" t="s">
        <v>120</v>
      </c>
      <c r="I43" s="265" t="s">
        <v>101</v>
      </c>
      <c r="J43" s="277">
        <v>0.3</v>
      </c>
      <c r="K43" s="259" t="s">
        <v>121</v>
      </c>
      <c r="L43" s="75"/>
      <c r="M43" s="250">
        <f>G43*J43</f>
        <v>0</v>
      </c>
      <c r="N43" s="244" t="s">
        <v>102</v>
      </c>
      <c r="O43" s="96"/>
      <c r="P43" s="62"/>
      <c r="Q43" s="101"/>
      <c r="R43" s="101"/>
      <c r="S43" s="62"/>
      <c r="T43" s="62"/>
      <c r="U43" s="62"/>
      <c r="V43" s="62"/>
      <c r="W43" s="62"/>
      <c r="X43" s="62"/>
      <c r="Y43" s="62"/>
      <c r="Z43" s="62"/>
      <c r="AA43" s="62"/>
    </row>
    <row r="44" spans="1:27" ht="9" customHeight="1">
      <c r="A44" s="73"/>
      <c r="B44" s="62"/>
      <c r="C44" s="259"/>
      <c r="D44" s="99"/>
      <c r="E44" s="99"/>
      <c r="F44" s="99"/>
      <c r="G44" s="267"/>
      <c r="H44" s="265"/>
      <c r="I44" s="265"/>
      <c r="J44" s="264"/>
      <c r="K44" s="259"/>
      <c r="L44" s="75"/>
      <c r="M44" s="251"/>
      <c r="N44" s="244"/>
      <c r="O44" s="96"/>
      <c r="P44" s="62"/>
      <c r="Q44" s="101"/>
      <c r="R44" s="101"/>
      <c r="S44" s="62"/>
      <c r="T44" s="62"/>
      <c r="U44" s="62"/>
      <c r="V44" s="62"/>
      <c r="W44" s="62"/>
      <c r="X44" s="62"/>
      <c r="Y44" s="62"/>
      <c r="Z44" s="62"/>
      <c r="AA44" s="62"/>
    </row>
    <row r="45" spans="1:27" ht="6" customHeight="1">
      <c r="A45" s="73"/>
      <c r="B45" s="62"/>
      <c r="C45" s="75"/>
      <c r="D45" s="75"/>
      <c r="E45" s="75"/>
      <c r="F45" s="75"/>
      <c r="G45" s="75"/>
      <c r="H45" s="75"/>
      <c r="I45" s="75"/>
      <c r="J45" s="102"/>
      <c r="K45" s="75"/>
      <c r="L45" s="75"/>
      <c r="M45" s="97"/>
      <c r="N45" s="76"/>
      <c r="O45" s="97"/>
      <c r="P45" s="75"/>
      <c r="Q45" s="101"/>
      <c r="R45" s="101"/>
      <c r="S45" s="62"/>
      <c r="T45" s="62"/>
      <c r="U45" s="62"/>
      <c r="V45" s="62"/>
      <c r="W45" s="62"/>
      <c r="X45" s="62"/>
      <c r="Y45" s="62"/>
      <c r="Z45" s="62"/>
      <c r="AA45" s="62"/>
    </row>
    <row r="46" spans="1:27" ht="12" customHeight="1">
      <c r="A46" s="73"/>
      <c r="B46" s="62"/>
      <c r="C46" s="74" t="s">
        <v>122</v>
      </c>
      <c r="D46" s="74"/>
      <c r="E46" s="74"/>
      <c r="F46" s="74"/>
      <c r="G46" s="74"/>
      <c r="H46" s="74"/>
      <c r="I46" s="75"/>
      <c r="J46" s="102"/>
      <c r="K46" s="75"/>
      <c r="L46" s="75"/>
      <c r="M46" s="97"/>
      <c r="N46" s="76"/>
      <c r="O46" s="97"/>
      <c r="P46" s="75"/>
      <c r="Q46" s="101"/>
      <c r="R46" s="101"/>
      <c r="S46" s="62"/>
      <c r="T46" s="62"/>
      <c r="U46" s="62"/>
      <c r="V46" s="62"/>
      <c r="W46" s="62"/>
      <c r="X46" s="62"/>
      <c r="Y46" s="62"/>
      <c r="Z46" s="62"/>
      <c r="AA46" s="62"/>
    </row>
    <row r="47" spans="1:27" ht="15" customHeight="1">
      <c r="A47" s="73"/>
      <c r="B47" s="62"/>
      <c r="C47" s="79"/>
      <c r="D47" s="103"/>
      <c r="E47" s="253"/>
      <c r="F47" s="253"/>
      <c r="G47" s="253"/>
      <c r="H47" s="253"/>
      <c r="I47" s="104">
        <v>0</v>
      </c>
      <c r="J47" s="102" t="s">
        <v>123</v>
      </c>
      <c r="K47" s="99" t="s">
        <v>121</v>
      </c>
      <c r="L47" s="75"/>
      <c r="M47" s="105">
        <f>I47*0.02*C47</f>
        <v>0</v>
      </c>
      <c r="N47" s="106" t="s">
        <v>102</v>
      </c>
      <c r="O47" s="107">
        <f>M39+M41+M43+M47</f>
        <v>0</v>
      </c>
      <c r="P47" s="99" t="s">
        <v>102</v>
      </c>
      <c r="Q47" s="77"/>
      <c r="R47" s="77"/>
      <c r="S47" s="62"/>
      <c r="T47" s="62"/>
      <c r="U47" s="62"/>
      <c r="V47" s="62"/>
      <c r="W47" s="62"/>
      <c r="X47" s="62"/>
      <c r="Y47" s="62"/>
      <c r="Z47" s="62"/>
      <c r="AA47" s="62"/>
    </row>
    <row r="48" spans="1:27" ht="14.25">
      <c r="A48" s="73"/>
      <c r="B48" s="62"/>
      <c r="C48" s="62"/>
      <c r="D48" s="62"/>
      <c r="E48" s="108" t="s">
        <v>124</v>
      </c>
      <c r="F48" s="108"/>
      <c r="G48" s="62"/>
      <c r="H48" s="62"/>
      <c r="I48" s="108" t="s">
        <v>120</v>
      </c>
      <c r="J48" s="62"/>
      <c r="K48" s="99"/>
      <c r="L48" s="75"/>
      <c r="M48" s="96"/>
      <c r="N48" s="99"/>
      <c r="O48" s="96"/>
      <c r="P48" s="99"/>
      <c r="Q48" s="77"/>
      <c r="R48" s="77"/>
      <c r="S48" s="62"/>
      <c r="T48" s="62"/>
      <c r="U48" s="62"/>
      <c r="V48" s="62"/>
      <c r="W48" s="62"/>
      <c r="X48" s="62"/>
      <c r="Y48" s="62"/>
      <c r="Z48" s="62"/>
      <c r="AA48" s="62"/>
    </row>
    <row r="49" spans="1:27" ht="15">
      <c r="A49" s="73"/>
      <c r="B49" s="93" t="s">
        <v>125</v>
      </c>
      <c r="C49" s="93" t="s">
        <v>141</v>
      </c>
      <c r="D49" s="62"/>
      <c r="E49" s="62"/>
      <c r="F49" s="62"/>
      <c r="G49" s="62"/>
      <c r="H49" s="62"/>
      <c r="I49" s="62"/>
      <c r="J49" s="62"/>
      <c r="K49" s="75"/>
      <c r="L49" s="75"/>
      <c r="M49" s="95"/>
      <c r="N49" s="76"/>
      <c r="O49" s="97"/>
      <c r="P49" s="62"/>
      <c r="Q49" s="77"/>
      <c r="R49" s="77"/>
      <c r="S49" s="62"/>
      <c r="T49" s="62"/>
      <c r="U49" s="62"/>
      <c r="V49" s="62"/>
      <c r="W49" s="62"/>
      <c r="X49" s="62"/>
      <c r="Y49" s="62"/>
      <c r="Z49" s="62"/>
      <c r="AA49" s="62"/>
    </row>
    <row r="50" spans="1:27" ht="6" customHeight="1">
      <c r="A50" s="73"/>
      <c r="B50" s="62"/>
      <c r="C50" s="272"/>
      <c r="D50" s="273"/>
      <c r="E50" s="273"/>
      <c r="F50" s="273"/>
      <c r="G50" s="273"/>
      <c r="H50" s="273"/>
      <c r="I50" s="273"/>
      <c r="J50" s="62"/>
      <c r="K50" s="75"/>
      <c r="L50" s="75"/>
      <c r="M50" s="249"/>
      <c r="N50" s="244" t="s">
        <v>102</v>
      </c>
      <c r="O50" s="97"/>
      <c r="P50" s="62"/>
      <c r="Q50" s="77"/>
      <c r="R50" s="77"/>
      <c r="S50" s="62"/>
      <c r="T50" s="62"/>
      <c r="U50" s="62"/>
      <c r="V50" s="62"/>
      <c r="W50" s="62"/>
      <c r="Z50" s="62"/>
      <c r="AA50" s="62"/>
    </row>
    <row r="51" spans="1:27" ht="9" customHeight="1">
      <c r="A51" s="73"/>
      <c r="B51" s="62"/>
      <c r="C51" s="264"/>
      <c r="D51" s="264"/>
      <c r="E51" s="264"/>
      <c r="F51" s="264"/>
      <c r="G51" s="264"/>
      <c r="H51" s="264"/>
      <c r="I51" s="264"/>
      <c r="J51" s="62"/>
      <c r="K51" s="75"/>
      <c r="L51" s="75"/>
      <c r="M51" s="248"/>
      <c r="N51" s="244"/>
      <c r="O51" s="97"/>
      <c r="P51" s="62"/>
      <c r="Q51" s="77"/>
      <c r="R51" s="77"/>
      <c r="S51" s="62"/>
      <c r="T51" s="62"/>
      <c r="U51" s="62"/>
      <c r="V51" s="62"/>
      <c r="W51" s="62"/>
      <c r="Z51" s="62"/>
      <c r="AA51" s="62"/>
    </row>
    <row r="52" spans="1:27" ht="6" customHeight="1">
      <c r="A52" s="73"/>
      <c r="B52" s="62"/>
      <c r="C52" s="262"/>
      <c r="D52" s="263"/>
      <c r="E52" s="263"/>
      <c r="F52" s="263"/>
      <c r="G52" s="263"/>
      <c r="H52" s="263"/>
      <c r="I52" s="263"/>
      <c r="J52" s="62"/>
      <c r="K52" s="75"/>
      <c r="L52" s="75"/>
      <c r="M52" s="247"/>
      <c r="N52" s="244" t="s">
        <v>102</v>
      </c>
      <c r="O52" s="97"/>
      <c r="P52" s="62"/>
      <c r="Q52" s="77"/>
      <c r="R52" s="77"/>
      <c r="S52" s="62"/>
      <c r="T52" s="62"/>
      <c r="U52" s="62"/>
      <c r="V52" s="62"/>
      <c r="W52" s="62"/>
      <c r="X52" s="62"/>
      <c r="Y52" s="62"/>
      <c r="Z52" s="62"/>
      <c r="AA52" s="62"/>
    </row>
    <row r="53" spans="1:27" ht="9" customHeight="1">
      <c r="A53" s="73"/>
      <c r="B53" s="62"/>
      <c r="C53" s="264"/>
      <c r="D53" s="264"/>
      <c r="E53" s="264"/>
      <c r="F53" s="264"/>
      <c r="G53" s="264"/>
      <c r="H53" s="264"/>
      <c r="I53" s="264"/>
      <c r="J53" s="62"/>
      <c r="K53" s="75"/>
      <c r="L53" s="75"/>
      <c r="M53" s="248"/>
      <c r="N53" s="244"/>
      <c r="O53" s="97"/>
      <c r="P53" s="62"/>
      <c r="Q53" s="77"/>
      <c r="R53" s="77"/>
      <c r="S53" s="62"/>
      <c r="T53" s="62"/>
      <c r="U53" s="62"/>
      <c r="V53" s="62"/>
      <c r="W53" s="62"/>
      <c r="X53" s="62"/>
      <c r="Y53" s="62"/>
      <c r="Z53" s="62"/>
      <c r="AA53" s="62"/>
    </row>
    <row r="54" spans="1:27" ht="6" customHeight="1">
      <c r="A54" s="73"/>
      <c r="B54" s="62"/>
      <c r="C54" s="262"/>
      <c r="D54" s="263"/>
      <c r="E54" s="263"/>
      <c r="F54" s="263"/>
      <c r="G54" s="263"/>
      <c r="H54" s="263"/>
      <c r="I54" s="263"/>
      <c r="J54" s="62"/>
      <c r="K54" s="75"/>
      <c r="L54" s="75"/>
      <c r="M54" s="247"/>
      <c r="N54" s="244" t="s">
        <v>102</v>
      </c>
      <c r="O54" s="62"/>
      <c r="P54" s="62"/>
      <c r="Q54" s="77"/>
      <c r="R54" s="77"/>
      <c r="S54" s="62"/>
      <c r="T54" s="62"/>
      <c r="U54" s="62"/>
      <c r="V54" s="62"/>
      <c r="W54" s="62"/>
      <c r="X54" s="62"/>
      <c r="Y54" s="62"/>
      <c r="Z54" s="62"/>
      <c r="AA54" s="62"/>
    </row>
    <row r="55" spans="1:27" ht="9" customHeight="1">
      <c r="A55" s="73"/>
      <c r="B55" s="62"/>
      <c r="C55" s="264"/>
      <c r="D55" s="264"/>
      <c r="E55" s="264"/>
      <c r="F55" s="264"/>
      <c r="G55" s="264"/>
      <c r="H55" s="264"/>
      <c r="I55" s="264"/>
      <c r="J55" s="62"/>
      <c r="K55" s="75"/>
      <c r="L55" s="75"/>
      <c r="M55" s="248"/>
      <c r="N55" s="244"/>
      <c r="O55" s="62"/>
      <c r="P55" s="62"/>
      <c r="Q55" s="77"/>
      <c r="R55" s="77"/>
      <c r="S55" s="62"/>
      <c r="T55" s="62"/>
      <c r="U55" s="62"/>
      <c r="V55" s="62"/>
      <c r="W55" s="62"/>
      <c r="X55" s="62"/>
      <c r="Y55" s="62"/>
      <c r="Z55" s="62"/>
      <c r="AA55" s="62"/>
    </row>
    <row r="56" spans="1:27" ht="15.75" customHeight="1">
      <c r="A56" s="73"/>
      <c r="B56" s="62"/>
      <c r="C56" s="271" t="s">
        <v>126</v>
      </c>
      <c r="D56" s="271"/>
      <c r="E56" s="271"/>
      <c r="F56" s="271"/>
      <c r="G56" s="271"/>
      <c r="H56" s="271"/>
      <c r="I56" s="271"/>
      <c r="J56" s="62"/>
      <c r="K56" s="245" t="s">
        <v>127</v>
      </c>
      <c r="L56" s="246"/>
      <c r="M56" s="109"/>
      <c r="N56" s="106" t="s">
        <v>102</v>
      </c>
      <c r="O56" s="110">
        <f>M50+M52+M54-M56</f>
        <v>0</v>
      </c>
      <c r="P56" s="99" t="s">
        <v>102</v>
      </c>
      <c r="Q56" s="77"/>
      <c r="R56" s="77"/>
      <c r="S56" s="108"/>
      <c r="T56" s="111"/>
      <c r="U56" s="111"/>
      <c r="V56" s="111"/>
      <c r="W56" s="108"/>
      <c r="X56" s="62"/>
      <c r="Y56" s="62"/>
      <c r="Z56" s="62"/>
      <c r="AA56" s="62"/>
    </row>
    <row r="57" spans="1:27" ht="4.5" customHeight="1">
      <c r="A57" s="73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99"/>
      <c r="O57" s="62"/>
      <c r="P57" s="99"/>
      <c r="Q57" s="77"/>
      <c r="R57" s="77"/>
      <c r="S57" s="111"/>
      <c r="T57" s="111"/>
      <c r="U57" s="111"/>
      <c r="V57" s="111"/>
      <c r="W57" s="108"/>
      <c r="X57" s="62"/>
      <c r="Y57" s="62"/>
      <c r="Z57" s="62"/>
      <c r="AA57" s="62"/>
    </row>
    <row r="58" spans="1:27" ht="14.25">
      <c r="A58" s="73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77"/>
      <c r="R58" s="77"/>
      <c r="S58" s="111"/>
      <c r="T58" s="111"/>
      <c r="U58" s="111"/>
      <c r="V58" s="111"/>
      <c r="W58" s="111"/>
      <c r="X58" s="62"/>
      <c r="Y58" s="62"/>
      <c r="Z58" s="62"/>
      <c r="AA58" s="62"/>
    </row>
    <row r="59" spans="1:27" s="114" customFormat="1" ht="18.75" thickBot="1">
      <c r="A59" s="73"/>
      <c r="B59" s="93" t="s">
        <v>128</v>
      </c>
      <c r="C59" s="93"/>
      <c r="D59" s="62"/>
      <c r="E59" s="62"/>
      <c r="F59" s="62"/>
      <c r="G59" s="62"/>
      <c r="H59" s="62"/>
      <c r="I59" s="62"/>
      <c r="J59" s="62"/>
      <c r="K59" s="75"/>
      <c r="L59" s="75"/>
      <c r="M59" s="62"/>
      <c r="N59" s="76"/>
      <c r="O59" s="112">
        <f>O21+O35+O47+O56-O29</f>
        <v>0</v>
      </c>
      <c r="P59" s="62" t="s">
        <v>102</v>
      </c>
      <c r="Q59" s="77"/>
      <c r="R59" s="113"/>
      <c r="S59" s="108"/>
      <c r="T59" s="74"/>
      <c r="U59" s="74"/>
      <c r="V59" s="74"/>
      <c r="W59" s="108"/>
      <c r="X59" s="74"/>
      <c r="Y59" s="74"/>
      <c r="Z59" s="74"/>
      <c r="AA59" s="74"/>
    </row>
    <row r="60" spans="1:27" ht="15.75" thickBot="1" thickTop="1">
      <c r="A60" s="64"/>
      <c r="B60" s="66"/>
      <c r="C60" s="66"/>
      <c r="D60" s="66"/>
      <c r="E60" s="66"/>
      <c r="F60" s="66"/>
      <c r="G60" s="66"/>
      <c r="H60" s="66"/>
      <c r="I60" s="66"/>
      <c r="J60" s="66"/>
      <c r="K60" s="67"/>
      <c r="L60" s="67"/>
      <c r="M60" s="66"/>
      <c r="N60" s="68"/>
      <c r="O60" s="66"/>
      <c r="P60" s="66"/>
      <c r="Q60" s="69"/>
      <c r="R60" s="69"/>
      <c r="S60" s="62"/>
      <c r="T60" s="74"/>
      <c r="U60" s="74"/>
      <c r="V60" s="74"/>
      <c r="W60" s="62"/>
      <c r="X60" s="62"/>
      <c r="Y60" s="62"/>
      <c r="Z60" s="62"/>
      <c r="AA60" s="62"/>
    </row>
    <row r="61" spans="1:27" ht="14.25">
      <c r="A61" s="115"/>
      <c r="B61" s="116" t="s">
        <v>129</v>
      </c>
      <c r="C61" s="116"/>
      <c r="D61" s="116"/>
      <c r="E61" s="116"/>
      <c r="F61" s="116"/>
      <c r="G61" s="116"/>
      <c r="H61" s="116"/>
      <c r="I61" s="116"/>
      <c r="J61" s="74"/>
      <c r="K61" s="117" t="s">
        <v>130</v>
      </c>
      <c r="L61" s="74"/>
      <c r="M61" s="74"/>
      <c r="N61" s="118" t="s">
        <v>131</v>
      </c>
      <c r="O61" s="116"/>
      <c r="P61" s="116"/>
      <c r="Q61" s="119"/>
      <c r="R61" s="77"/>
      <c r="S61" s="62"/>
      <c r="T61" s="62"/>
      <c r="U61" s="62"/>
      <c r="V61" s="62"/>
      <c r="W61" s="62"/>
      <c r="X61" s="62"/>
      <c r="Y61" s="62"/>
      <c r="Z61" s="62"/>
      <c r="AA61" s="62"/>
    </row>
    <row r="62" spans="1:27" ht="14.25">
      <c r="A62" s="78"/>
      <c r="B62" s="253"/>
      <c r="C62" s="253"/>
      <c r="D62" s="253"/>
      <c r="E62" s="253"/>
      <c r="F62" s="253"/>
      <c r="G62" s="253"/>
      <c r="H62" s="253"/>
      <c r="I62" s="253"/>
      <c r="J62" s="261"/>
      <c r="K62" s="255"/>
      <c r="L62" s="256"/>
      <c r="M62" s="257"/>
      <c r="N62" s="258"/>
      <c r="O62" s="253"/>
      <c r="P62" s="253"/>
      <c r="Q62" s="254"/>
      <c r="R62" s="80"/>
      <c r="S62" s="108"/>
      <c r="T62" s="62"/>
      <c r="U62" s="62"/>
      <c r="V62" s="62"/>
      <c r="W62" s="62"/>
      <c r="X62" s="62"/>
      <c r="Y62" s="62"/>
      <c r="Z62" s="62"/>
      <c r="AA62" s="62"/>
    </row>
    <row r="63" spans="1:27" ht="14.25">
      <c r="A63" s="73"/>
      <c r="B63" s="62"/>
      <c r="C63" s="62"/>
      <c r="D63" s="62"/>
      <c r="E63" s="62"/>
      <c r="F63" s="62"/>
      <c r="G63" s="62"/>
      <c r="H63" s="62"/>
      <c r="I63" s="62"/>
      <c r="J63" s="62"/>
      <c r="K63" s="75"/>
      <c r="L63" s="75"/>
      <c r="M63" s="62"/>
      <c r="N63" s="76"/>
      <c r="O63" s="62"/>
      <c r="P63" s="62"/>
      <c r="Q63" s="77"/>
      <c r="R63" s="77"/>
      <c r="S63" s="62"/>
      <c r="T63" s="62"/>
      <c r="U63" s="62"/>
      <c r="V63" s="62"/>
      <c r="W63" s="62"/>
      <c r="X63" s="62"/>
      <c r="Y63" s="62"/>
      <c r="Z63" s="120"/>
      <c r="AA63" s="62"/>
    </row>
    <row r="64" spans="1:27" ht="14.25">
      <c r="A64" s="73"/>
      <c r="B64" s="253"/>
      <c r="C64" s="253"/>
      <c r="D64" s="253"/>
      <c r="E64" s="253"/>
      <c r="F64" s="253"/>
      <c r="G64" s="253"/>
      <c r="H64" s="253"/>
      <c r="I64" s="253"/>
      <c r="J64" s="253"/>
      <c r="K64" s="75"/>
      <c r="L64" s="75"/>
      <c r="M64" s="62"/>
      <c r="N64" s="253"/>
      <c r="O64" s="253"/>
      <c r="P64" s="253"/>
      <c r="Q64" s="254"/>
      <c r="R64" s="80"/>
      <c r="S64" s="62"/>
      <c r="T64" s="62"/>
      <c r="U64" s="62"/>
      <c r="V64" s="62"/>
      <c r="W64" s="62"/>
      <c r="X64" s="62"/>
      <c r="Y64" s="62"/>
      <c r="Z64" s="62"/>
      <c r="AA64" s="62"/>
    </row>
    <row r="65" spans="1:27" ht="14.25">
      <c r="A65" s="73"/>
      <c r="B65" s="74" t="s">
        <v>132</v>
      </c>
      <c r="C65" s="62"/>
      <c r="D65" s="62"/>
      <c r="E65" s="62"/>
      <c r="F65" s="62"/>
      <c r="G65" s="62"/>
      <c r="H65" s="62"/>
      <c r="I65" s="62"/>
      <c r="J65" s="62"/>
      <c r="K65" s="75"/>
      <c r="L65" s="75"/>
      <c r="M65" s="62"/>
      <c r="N65" s="121" t="s">
        <v>133</v>
      </c>
      <c r="O65" s="75"/>
      <c r="P65" s="75"/>
      <c r="Q65" s="77"/>
      <c r="R65" s="77"/>
      <c r="S65" s="62"/>
      <c r="T65" s="62"/>
      <c r="U65" s="62"/>
      <c r="V65" s="62"/>
      <c r="W65" s="62"/>
      <c r="X65" s="62"/>
      <c r="Y65" s="62"/>
      <c r="Z65" s="108"/>
      <c r="AA65" s="62"/>
    </row>
    <row r="66" spans="1:27" ht="14.25">
      <c r="A66" s="73"/>
      <c r="B66" s="260"/>
      <c r="C66" s="260"/>
      <c r="D66" s="260"/>
      <c r="E66" s="260"/>
      <c r="F66" s="260"/>
      <c r="G66" s="260"/>
      <c r="H66" s="260"/>
      <c r="I66" s="260"/>
      <c r="J66" s="62"/>
      <c r="K66" s="75"/>
      <c r="L66" s="75"/>
      <c r="M66" s="62"/>
      <c r="N66" s="76"/>
      <c r="O66" s="62"/>
      <c r="P66" s="62"/>
      <c r="Q66" s="77"/>
      <c r="R66" s="77"/>
      <c r="S66" s="62"/>
      <c r="T66" s="62"/>
      <c r="U66" s="62"/>
      <c r="V66" s="62"/>
      <c r="W66" s="62"/>
      <c r="X66" s="62"/>
      <c r="Y66" s="62"/>
      <c r="Z66" s="62"/>
      <c r="AA66" s="62"/>
    </row>
    <row r="67" spans="1:27" ht="14.25">
      <c r="A67" s="73"/>
      <c r="B67" s="260"/>
      <c r="C67" s="260"/>
      <c r="D67" s="260"/>
      <c r="E67" s="260"/>
      <c r="F67" s="260"/>
      <c r="G67" s="260"/>
      <c r="H67" s="260"/>
      <c r="I67" s="260"/>
      <c r="J67" s="253"/>
      <c r="K67" s="253"/>
      <c r="L67" s="253"/>
      <c r="M67" s="62"/>
      <c r="N67" s="253"/>
      <c r="O67" s="253"/>
      <c r="P67" s="253"/>
      <c r="Q67" s="254"/>
      <c r="R67" s="80"/>
      <c r="S67" s="62"/>
      <c r="T67" s="62"/>
      <c r="U67" s="62"/>
      <c r="V67" s="62"/>
      <c r="W67" s="62"/>
      <c r="X67" s="62"/>
      <c r="Y67" s="62"/>
      <c r="Z67" s="108"/>
      <c r="AA67" s="62"/>
    </row>
    <row r="68" spans="1:27" ht="14.25">
      <c r="A68" s="73"/>
      <c r="B68" s="260"/>
      <c r="C68" s="260"/>
      <c r="D68" s="260"/>
      <c r="E68" s="260"/>
      <c r="F68" s="260"/>
      <c r="G68" s="260"/>
      <c r="H68" s="260"/>
      <c r="I68" s="260"/>
      <c r="J68" s="74" t="s">
        <v>134</v>
      </c>
      <c r="K68" s="75"/>
      <c r="L68" s="75"/>
      <c r="M68" s="62"/>
      <c r="N68" s="121" t="s">
        <v>135</v>
      </c>
      <c r="O68" s="62"/>
      <c r="P68" s="62"/>
      <c r="Q68" s="77"/>
      <c r="R68" s="77"/>
      <c r="S68" s="62"/>
      <c r="T68" s="62"/>
      <c r="U68" s="62"/>
      <c r="V68" s="62"/>
      <c r="W68" s="62"/>
      <c r="X68" s="62"/>
      <c r="Y68" s="62"/>
      <c r="Z68" s="108"/>
      <c r="AA68" s="62"/>
    </row>
    <row r="69" spans="1:27" ht="14.25">
      <c r="A69" s="73"/>
      <c r="B69" s="260"/>
      <c r="C69" s="260"/>
      <c r="D69" s="260"/>
      <c r="E69" s="260"/>
      <c r="F69" s="260"/>
      <c r="G69" s="260"/>
      <c r="H69" s="260"/>
      <c r="I69" s="260"/>
      <c r="J69" s="62"/>
      <c r="K69" s="75"/>
      <c r="L69" s="75"/>
      <c r="M69" s="62"/>
      <c r="N69" s="72"/>
      <c r="O69" s="72"/>
      <c r="P69" s="72"/>
      <c r="Q69" s="122"/>
      <c r="R69" s="77"/>
      <c r="S69" s="62"/>
      <c r="T69" s="62"/>
      <c r="U69" s="62"/>
      <c r="V69" s="62"/>
      <c r="W69" s="62"/>
      <c r="X69" s="62"/>
      <c r="Y69" s="62"/>
      <c r="Z69" s="108"/>
      <c r="AA69" s="62"/>
    </row>
    <row r="70" spans="1:27" ht="14.25">
      <c r="A70" s="78"/>
      <c r="B70" s="123"/>
      <c r="C70" s="123"/>
      <c r="D70" s="123"/>
      <c r="E70" s="123"/>
      <c r="F70" s="123"/>
      <c r="G70" s="124"/>
      <c r="H70" s="123"/>
      <c r="I70" s="123"/>
      <c r="J70" s="123"/>
      <c r="K70" s="125"/>
      <c r="L70" s="126"/>
      <c r="M70" s="123"/>
      <c r="N70" s="123"/>
      <c r="O70" s="124"/>
      <c r="P70" s="123"/>
      <c r="Q70" s="80"/>
      <c r="R70" s="77"/>
      <c r="S70" s="62"/>
      <c r="T70" s="62"/>
      <c r="U70" s="62"/>
      <c r="V70" s="62"/>
      <c r="W70" s="62"/>
      <c r="X70" s="62"/>
      <c r="Y70" s="62"/>
      <c r="Z70" s="62"/>
      <c r="AA70" s="62"/>
    </row>
    <row r="71" spans="1:27" s="131" customFormat="1" ht="12.75" thickBot="1">
      <c r="A71" s="127"/>
      <c r="B71" s="67" t="s">
        <v>136</v>
      </c>
      <c r="C71" s="67"/>
      <c r="D71" s="67"/>
      <c r="E71" s="67"/>
      <c r="F71" s="67"/>
      <c r="G71" s="128" t="s">
        <v>137</v>
      </c>
      <c r="H71" s="67"/>
      <c r="I71" s="67"/>
      <c r="J71" s="67"/>
      <c r="K71" s="128" t="s">
        <v>138</v>
      </c>
      <c r="L71" s="67"/>
      <c r="M71" s="67"/>
      <c r="N71" s="129"/>
      <c r="O71" s="128" t="s">
        <v>139</v>
      </c>
      <c r="P71" s="67"/>
      <c r="Q71" s="130"/>
      <c r="R71" s="130"/>
      <c r="S71" s="75"/>
      <c r="T71" s="75"/>
      <c r="U71" s="75"/>
      <c r="V71" s="75"/>
      <c r="W71" s="75"/>
      <c r="X71" s="75"/>
      <c r="Y71" s="75"/>
      <c r="Z71" s="75"/>
      <c r="AA71" s="75"/>
    </row>
    <row r="72" spans="19:27" ht="14.25">
      <c r="S72" s="62"/>
      <c r="T72" s="62"/>
      <c r="U72" s="62"/>
      <c r="V72" s="62"/>
      <c r="W72" s="62"/>
      <c r="X72" s="62"/>
      <c r="Y72" s="62"/>
      <c r="Z72" s="62"/>
      <c r="AA72" s="62"/>
    </row>
  </sheetData>
  <sheetProtection password="C065" sheet="1" objects="1" scenarios="1" selectLockedCells="1" sort="0"/>
  <mergeCells count="115">
    <mergeCell ref="C15:C16"/>
    <mergeCell ref="G15:H16"/>
    <mergeCell ref="N15:N16"/>
    <mergeCell ref="M15:M16"/>
    <mergeCell ref="I15:I16"/>
    <mergeCell ref="J15:J16"/>
    <mergeCell ref="K15:K16"/>
    <mergeCell ref="Y2:AA2"/>
    <mergeCell ref="B4:Q4"/>
    <mergeCell ref="B12:Q12"/>
    <mergeCell ref="B8:Q8"/>
    <mergeCell ref="B10:I10"/>
    <mergeCell ref="M10:O10"/>
    <mergeCell ref="L6:Q6"/>
    <mergeCell ref="P10:Q10"/>
    <mergeCell ref="J10:L10"/>
    <mergeCell ref="B6:K6"/>
    <mergeCell ref="I17:I18"/>
    <mergeCell ref="C21:C22"/>
    <mergeCell ref="G21:H22"/>
    <mergeCell ref="G25:H26"/>
    <mergeCell ref="G17:H18"/>
    <mergeCell ref="C25:C26"/>
    <mergeCell ref="G19:H20"/>
    <mergeCell ref="C19:C20"/>
    <mergeCell ref="C17:C18"/>
    <mergeCell ref="I25:I26"/>
    <mergeCell ref="O19:O20"/>
    <mergeCell ref="J17:J18"/>
    <mergeCell ref="I21:I22"/>
    <mergeCell ref="M19:M20"/>
    <mergeCell ref="J19:J20"/>
    <mergeCell ref="K19:K20"/>
    <mergeCell ref="N17:N18"/>
    <mergeCell ref="I19:I20"/>
    <mergeCell ref="K17:K18"/>
    <mergeCell ref="M17:M18"/>
    <mergeCell ref="J35:J36"/>
    <mergeCell ref="I33:I34"/>
    <mergeCell ref="K29:K30"/>
    <mergeCell ref="J33:J34"/>
    <mergeCell ref="I29:I30"/>
    <mergeCell ref="J29:J30"/>
    <mergeCell ref="K33:K34"/>
    <mergeCell ref="J21:J22"/>
    <mergeCell ref="K21:K22"/>
    <mergeCell ref="N25:N26"/>
    <mergeCell ref="K27:K28"/>
    <mergeCell ref="J25:J26"/>
    <mergeCell ref="K25:K26"/>
    <mergeCell ref="C27:C28"/>
    <mergeCell ref="C35:C36"/>
    <mergeCell ref="H43:H44"/>
    <mergeCell ref="G27:H28"/>
    <mergeCell ref="G29:H30"/>
    <mergeCell ref="G33:H34"/>
    <mergeCell ref="O21:O22"/>
    <mergeCell ref="I43:I44"/>
    <mergeCell ref="J27:J28"/>
    <mergeCell ref="I27:I28"/>
    <mergeCell ref="N41:N42"/>
    <mergeCell ref="M21:M22"/>
    <mergeCell ref="J43:J44"/>
    <mergeCell ref="K35:K36"/>
    <mergeCell ref="K43:K44"/>
    <mergeCell ref="M39:M40"/>
    <mergeCell ref="C56:I56"/>
    <mergeCell ref="C50:I51"/>
    <mergeCell ref="C43:C44"/>
    <mergeCell ref="C33:C34"/>
    <mergeCell ref="E47:H47"/>
    <mergeCell ref="C39:G40"/>
    <mergeCell ref="G43:G44"/>
    <mergeCell ref="G35:H36"/>
    <mergeCell ref="I35:I36"/>
    <mergeCell ref="C41:G42"/>
    <mergeCell ref="P19:P20"/>
    <mergeCell ref="N50:N51"/>
    <mergeCell ref="N19:N20"/>
    <mergeCell ref="N21:N22"/>
    <mergeCell ref="N33:N34"/>
    <mergeCell ref="P35:P36"/>
    <mergeCell ref="N29:N30"/>
    <mergeCell ref="N27:N28"/>
    <mergeCell ref="O35:O36"/>
    <mergeCell ref="O29:O30"/>
    <mergeCell ref="P21:P22"/>
    <mergeCell ref="B66:I69"/>
    <mergeCell ref="M52:M53"/>
    <mergeCell ref="B64:J64"/>
    <mergeCell ref="B62:J62"/>
    <mergeCell ref="J67:L67"/>
    <mergeCell ref="C52:I53"/>
    <mergeCell ref="C54:I55"/>
    <mergeCell ref="P29:P30"/>
    <mergeCell ref="C29:C30"/>
    <mergeCell ref="N67:Q67"/>
    <mergeCell ref="M33:M34"/>
    <mergeCell ref="N52:N53"/>
    <mergeCell ref="N64:Q64"/>
    <mergeCell ref="M41:M42"/>
    <mergeCell ref="N54:N55"/>
    <mergeCell ref="N35:N36"/>
    <mergeCell ref="N39:N40"/>
    <mergeCell ref="K62:M62"/>
    <mergeCell ref="N62:Q62"/>
    <mergeCell ref="M29:M30"/>
    <mergeCell ref="M25:M26"/>
    <mergeCell ref="M27:M28"/>
    <mergeCell ref="M35:M36"/>
    <mergeCell ref="N43:N44"/>
    <mergeCell ref="K56:L56"/>
    <mergeCell ref="M54:M55"/>
    <mergeCell ref="M50:M51"/>
    <mergeCell ref="M43:M44"/>
  </mergeCells>
  <printOptions/>
  <pageMargins left="0.5118110236220472" right="0.21" top="0.15748031496062992" bottom="0.15748031496062992" header="0.11811023622047245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Heinrich Bubach</cp:lastModifiedBy>
  <cp:lastPrinted>2015-01-25T13:14:17Z</cp:lastPrinted>
  <dcterms:created xsi:type="dcterms:W3CDTF">2012-10-21T22:09:44Z</dcterms:created>
  <dcterms:modified xsi:type="dcterms:W3CDTF">2015-01-19T18:07:22Z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